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44\Desktop\Тарифи тепло ЧТКЕ\"/>
    </mc:Choice>
  </mc:AlternateContent>
  <bookViews>
    <workbookView xWindow="0" yWindow="0" windowWidth="28800" windowHeight="12435"/>
  </bookViews>
  <sheets>
    <sheet name="Вир" sheetId="13" r:id="rId1"/>
    <sheet name="Тран" sheetId="14" r:id="rId2"/>
    <sheet name="Постач" sheetId="15" r:id="rId3"/>
    <sheet name="Д9.1" sheetId="1" r:id="rId4"/>
    <sheet name="Д9.2" sheetId="2" r:id="rId5"/>
    <sheet name="Д9.3" sheetId="3" r:id="rId6"/>
    <sheet name="Д9.4" sheetId="4" r:id="rId7"/>
    <sheet name="Д10.1" sheetId="5" r:id="rId8"/>
    <sheet name="Д10.2" sheetId="6" r:id="rId9"/>
    <sheet name="Д10.3" sheetId="7" r:id="rId10"/>
    <sheet name="Д10.4" sheetId="8" r:id="rId11"/>
    <sheet name="Д9.1_ГВ" sheetId="9" r:id="rId12"/>
    <sheet name="Д9.2_ГВ" sheetId="10" r:id="rId13"/>
    <sheet name="Д9.3_ГВ" sheetId="11" r:id="rId14"/>
    <sheet name="Д9.4_ГВ" sheetId="1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______DAT5">[1]Лист1!#REF!</definedName>
    <definedName name="____________E100000">#REF!</definedName>
    <definedName name="___________DAT5">[1]Лист1!#REF!</definedName>
    <definedName name="___________E100000">#REF!</definedName>
    <definedName name="__________DAT5">[1]Лист1!#REF!</definedName>
    <definedName name="_________E100000">#REF!</definedName>
    <definedName name="________DAT5">[1]Лист1!#REF!</definedName>
    <definedName name="________E100000">#REF!</definedName>
    <definedName name="_______DAT5">[1]Лист1!#REF!</definedName>
    <definedName name="_______E100000">#REF!</definedName>
    <definedName name="______DAT5">[1]Лист1!#REF!</definedName>
    <definedName name="______E100000">#REF!</definedName>
    <definedName name="______xlfn_IFERROR">#N/A</definedName>
    <definedName name="______xlfn_SUMIFS">#N/A</definedName>
    <definedName name="_____DAT5">[1]Лист1!#REF!</definedName>
    <definedName name="_____E100000">#REF!</definedName>
    <definedName name="_____xlfn_IFERROR">#N/A</definedName>
    <definedName name="_____xlfn_SUMIFS">#N/A</definedName>
    <definedName name="____E100000">#REF!</definedName>
    <definedName name="____xlfn_IFERROR">#N/A</definedName>
    <definedName name="____xlfn_SUMIFS">#N/A</definedName>
    <definedName name="___DAT5">[1]Лист1!#REF!</definedName>
    <definedName name="___E100000">#REF!</definedName>
    <definedName name="___wrn2" localSheetId="0" hidden="1">{#N/A,#N/A,FALSE,"9PS0"}</definedName>
    <definedName name="___wrn2" localSheetId="7" hidden="1">{#N/A,#N/A,FALSE,"9PS0"}</definedName>
    <definedName name="___wrn2" localSheetId="8" hidden="1">{#N/A,#N/A,FALSE,"9PS0"}</definedName>
    <definedName name="___wrn2" localSheetId="9" hidden="1">{#N/A,#N/A,FALSE,"9PS0"}</definedName>
    <definedName name="___wrn2" localSheetId="10" hidden="1">{#N/A,#N/A,FALSE,"9PS0"}</definedName>
    <definedName name="___wrn2" localSheetId="11" hidden="1">{#N/A,#N/A,FALSE,"9PS0"}</definedName>
    <definedName name="___wrn2" localSheetId="4" hidden="1">{#N/A,#N/A,FALSE,"9PS0"}</definedName>
    <definedName name="___wrn2" localSheetId="12" hidden="1">{#N/A,#N/A,FALSE,"9PS0"}</definedName>
    <definedName name="___wrn2" localSheetId="5" hidden="1">{#N/A,#N/A,FALSE,"9PS0"}</definedName>
    <definedName name="___wrn2" localSheetId="13" hidden="1">{#N/A,#N/A,FALSE,"9PS0"}</definedName>
    <definedName name="___wrn2" localSheetId="6" hidden="1">{#N/A,#N/A,FALSE,"9PS0"}</definedName>
    <definedName name="___wrn2" localSheetId="14" hidden="1">{#N/A,#N/A,FALSE,"9PS0"}</definedName>
    <definedName name="___wrn2" localSheetId="2" hidden="1">{#N/A,#N/A,FALSE,"9PS0"}</definedName>
    <definedName name="___wrn2" localSheetId="1" hidden="1">{#N/A,#N/A,FALSE,"9PS0"}</definedName>
    <definedName name="___wrn2" hidden="1">{#N/A,#N/A,FALSE,"9PS0"}</definedName>
    <definedName name="___xlfn_IFERROR">#N/A</definedName>
    <definedName name="___xlfn_SUMIFS">#N/A</definedName>
    <definedName name="__DAT5">[1]Лист1!#REF!</definedName>
    <definedName name="__Dlv1">[2]Формати!$C$11:$D$11</definedName>
    <definedName name="__Dlv2">[2]Формати!$C$12:$D$12</definedName>
    <definedName name="__Dlv3">[2]Формати!$B$13:$D$13</definedName>
    <definedName name="__E100000">#REF!</definedName>
    <definedName name="__gvp14">[3]рік!#REF!</definedName>
    <definedName name="__gvp2">[3]рік!#REF!</definedName>
    <definedName name="__Lev1">[2]Формати!$B$3:$E$3</definedName>
    <definedName name="__Lev2">[2]Формати!$B$4:$E$4</definedName>
    <definedName name="__Lev3">[2]Формати!$B$5:$E$5</definedName>
    <definedName name="__Lev4">[2]Формати!$B$6:$E$6</definedName>
    <definedName name="__Lev5">[2]Формати!$B$7:$E$7</definedName>
    <definedName name="__Lv1">[2]Формати!$B$3:$E$3</definedName>
    <definedName name="__Lv2">[2]Формати!$B$4:$E$4</definedName>
    <definedName name="__Lv3">[2]Формати!$B$5:$E$5</definedName>
    <definedName name="__Lv4">[2]Формати!$B$6:$E$6</definedName>
    <definedName name="__Lv5">[2]Формати!$B$7:$D$7</definedName>
    <definedName name="__mn1">'[4]0'!$J$1</definedName>
    <definedName name="__mn10">'[4]0'!$J$10</definedName>
    <definedName name="__mn11">'[4]0'!$J$11</definedName>
    <definedName name="__mn12">'[4]0'!$J$12</definedName>
    <definedName name="__mn2">'[4]0'!$J$2</definedName>
    <definedName name="__mn3">'[4]0'!$J$3</definedName>
    <definedName name="__mn4">'[4]0'!$J$4</definedName>
    <definedName name="__mn5">'[4]0'!$J$5</definedName>
    <definedName name="__mn6">'[4]0'!$J$6</definedName>
    <definedName name="__mn7">'[4]0'!$J$7</definedName>
    <definedName name="__mn8">'[4]0'!$J$8</definedName>
    <definedName name="__mn9">'[4]0'!$J$9</definedName>
    <definedName name="__wrn2" localSheetId="0" hidden="1">{#N/A,#N/A,FALSE,"9PS0"}</definedName>
    <definedName name="__wrn2" localSheetId="7" hidden="1">{#N/A,#N/A,FALSE,"9PS0"}</definedName>
    <definedName name="__wrn2" localSheetId="8" hidden="1">{#N/A,#N/A,FALSE,"9PS0"}</definedName>
    <definedName name="__wrn2" localSheetId="9" hidden="1">{#N/A,#N/A,FALSE,"9PS0"}</definedName>
    <definedName name="__wrn2" localSheetId="10" hidden="1">{#N/A,#N/A,FALSE,"9PS0"}</definedName>
    <definedName name="__wrn2" localSheetId="11" hidden="1">{#N/A,#N/A,FALSE,"9PS0"}</definedName>
    <definedName name="__wrn2" localSheetId="4" hidden="1">{#N/A,#N/A,FALSE,"9PS0"}</definedName>
    <definedName name="__wrn2" localSheetId="12" hidden="1">{#N/A,#N/A,FALSE,"9PS0"}</definedName>
    <definedName name="__wrn2" localSheetId="5" hidden="1">{#N/A,#N/A,FALSE,"9PS0"}</definedName>
    <definedName name="__wrn2" localSheetId="13" hidden="1">{#N/A,#N/A,FALSE,"9PS0"}</definedName>
    <definedName name="__wrn2" localSheetId="6" hidden="1">{#N/A,#N/A,FALSE,"9PS0"}</definedName>
    <definedName name="__wrn2" localSheetId="14" hidden="1">{#N/A,#N/A,FALSE,"9PS0"}</definedName>
    <definedName name="__wrn2" localSheetId="2" hidden="1">{#N/A,#N/A,FALSE,"9PS0"}</definedName>
    <definedName name="__wrn2" localSheetId="1" hidden="1">{#N/A,#N/A,FALSE,"9PS0"}</definedName>
    <definedName name="__wrn2" hidden="1">{#N/A,#N/A,FALSE,"9PS0"}</definedName>
    <definedName name="__xlfn_IFERROR">#N/A</definedName>
    <definedName name="__xlfn_SUMIFS">#N/A</definedName>
    <definedName name="_1_E100000_1">#REF!</definedName>
    <definedName name="_10DATA8_1">#REF!</definedName>
    <definedName name="_11DATA9_1">#REF!</definedName>
    <definedName name="_12Excel_BuiltIn_Database_1">#REF!</definedName>
    <definedName name="_13Excel_BuiltIn_Database_2">#REF!</definedName>
    <definedName name="_14Excel_BuiltIn_Print_Area_1_1">#REF!</definedName>
    <definedName name="_15Excel_BuiltIn_Print_Area_1_2">#REF!</definedName>
    <definedName name="_16Excel_BuiltIn_Print_Area_1_3">#REF!</definedName>
    <definedName name="_17Excel_BuiltIn_Print_Area_3_1">#REF!</definedName>
    <definedName name="_18Excel_BuiltIn_Print_Area_3_2">#REF!</definedName>
    <definedName name="_19Excel_BuiltIn_Print_Area_3_3">#REF!</definedName>
    <definedName name="_20Excel_BuiltIn_Print_Area_9_1">#REF!</definedName>
    <definedName name="_21ggg_1">#REF!</definedName>
    <definedName name="_22й11_1">#REF!</definedName>
    <definedName name="_23й11_2">#REF!</definedName>
    <definedName name="_24Лист2_1">#REF!</definedName>
    <definedName name="_25Лист2_2">#REF!</definedName>
    <definedName name="_26НКРЕ_1">#REF!</definedName>
    <definedName name="_27НКРЕ_2">#REF!</definedName>
    <definedName name="_28папап_1">#REF!</definedName>
    <definedName name="_29папап_2">#REF!</definedName>
    <definedName name="_2A_1">#REF!</definedName>
    <definedName name="_30расш_1">#REF!</definedName>
    <definedName name="_31расш_2">#REF!</definedName>
    <definedName name="_32ремонт_1">#REF!</definedName>
    <definedName name="_33см_1">#REF!</definedName>
    <definedName name="_34см_2">#REF!</definedName>
    <definedName name="_35тариф_1">#REF!</definedName>
    <definedName name="_36тариф_2">#REF!</definedName>
    <definedName name="_3A_2">#REF!</definedName>
    <definedName name="_4DATA1_1">#REF!</definedName>
    <definedName name="_5DATA10_1">#REF!</definedName>
    <definedName name="_6DATA11_1">#REF!</definedName>
    <definedName name="_7DATA12_1">#REF!</definedName>
    <definedName name="_8DATA3_1">#REF!</definedName>
    <definedName name="_9DATA5_1">#REF!</definedName>
    <definedName name="_DAT5">[1]Лист1!#REF!</definedName>
    <definedName name="_Dlv1">[5]Формати!$C$11:$D$11</definedName>
    <definedName name="_Dlv2">[5]Формати!$C$12:$D$12</definedName>
    <definedName name="_Dlv3">[5]Формати!$B$13:$D$13</definedName>
    <definedName name="_E100000">#REF!</definedName>
    <definedName name="_gvp14">[6]рік!#REF!</definedName>
    <definedName name="_gvp2">[6]рік!#REF!</definedName>
    <definedName name="_Lev1">[5]Формати!$B$3:$E$3</definedName>
    <definedName name="_Lev2">[5]Формати!$B$4:$E$4</definedName>
    <definedName name="_Lev3">[5]Формати!$B$5:$E$5</definedName>
    <definedName name="_Lev4">[5]Формати!$B$6:$E$6</definedName>
    <definedName name="_Lev5">[5]Формати!$B$7:$E$7</definedName>
    <definedName name="_Lv1">[5]Формати!$B$3:$E$3</definedName>
    <definedName name="_Lv2">[5]Формати!$B$4:$E$4</definedName>
    <definedName name="_Lv3">[5]Формати!$B$5:$E$5</definedName>
    <definedName name="_Lv4">[5]Формати!$B$6:$E$6</definedName>
    <definedName name="_Lv5">[5]Формати!$B$7:$D$7</definedName>
    <definedName name="_mn1">'[4]0'!$J$1</definedName>
    <definedName name="_mn10">'[4]0'!$J$10</definedName>
    <definedName name="_mn11">'[4]0'!$J$11</definedName>
    <definedName name="_mn12">'[4]0'!$J$12</definedName>
    <definedName name="_mn2">'[4]0'!$J$2</definedName>
    <definedName name="_mn3">'[4]0'!$J$3</definedName>
    <definedName name="_mn4">'[4]0'!$J$4</definedName>
    <definedName name="_mn5">'[4]0'!$J$5</definedName>
    <definedName name="_mn6">'[4]0'!$J$6</definedName>
    <definedName name="_mn7">'[4]0'!$J$7</definedName>
    <definedName name="_mn8">'[4]0'!$J$8</definedName>
    <definedName name="_mn9">'[4]0'!$J$9</definedName>
    <definedName name="_mq1">[7]Periods!$K$1</definedName>
    <definedName name="_mq10">[7]Periods!$K$10</definedName>
    <definedName name="_mq11">[7]Periods!$K$11</definedName>
    <definedName name="_mq12">[7]Periods!$K$12</definedName>
    <definedName name="_mq2">[7]Periods!$K$2</definedName>
    <definedName name="_mq3">[7]Periods!$K$3</definedName>
    <definedName name="_mq4">[7]Periods!$K$4</definedName>
    <definedName name="_mq5">[7]Periods!$K$5</definedName>
    <definedName name="_mq6">[7]Periods!$K$6</definedName>
    <definedName name="_mq7">[7]Periods!$K$7</definedName>
    <definedName name="_mq8">[7]Periods!$K$8</definedName>
    <definedName name="_mq9">[7]Periods!$K$9</definedName>
    <definedName name="_wrn2" localSheetId="0" hidden="1">{#N/A,#N/A,FALSE,"9PS0"}</definedName>
    <definedName name="_wrn2" localSheetId="7" hidden="1">{#N/A,#N/A,FALSE,"9PS0"}</definedName>
    <definedName name="_wrn2" localSheetId="8" hidden="1">{#N/A,#N/A,FALSE,"9PS0"}</definedName>
    <definedName name="_wrn2" localSheetId="9" hidden="1">{#N/A,#N/A,FALSE,"9PS0"}</definedName>
    <definedName name="_wrn2" localSheetId="10" hidden="1">{#N/A,#N/A,FALSE,"9PS0"}</definedName>
    <definedName name="_wrn2" localSheetId="11" hidden="1">{#N/A,#N/A,FALSE,"9PS0"}</definedName>
    <definedName name="_wrn2" localSheetId="4" hidden="1">{#N/A,#N/A,FALSE,"9PS0"}</definedName>
    <definedName name="_wrn2" localSheetId="12" hidden="1">{#N/A,#N/A,FALSE,"9PS0"}</definedName>
    <definedName name="_wrn2" localSheetId="5" hidden="1">{#N/A,#N/A,FALSE,"9PS0"}</definedName>
    <definedName name="_wrn2" localSheetId="13" hidden="1">{#N/A,#N/A,FALSE,"9PS0"}</definedName>
    <definedName name="_wrn2" localSheetId="6" hidden="1">{#N/A,#N/A,FALSE,"9PS0"}</definedName>
    <definedName name="_wrn2" localSheetId="14" hidden="1">{#N/A,#N/A,FALSE,"9PS0"}</definedName>
    <definedName name="_wrn2" localSheetId="2" hidden="1">{#N/A,#N/A,FALSE,"9PS0"}</definedName>
    <definedName name="_wrn2" localSheetId="1" hidden="1">{#N/A,#N/A,FALSE,"9PS0"}</definedName>
    <definedName name="_wrn2" hidden="1">{#N/A,#N/A,FALSE,"9PS0"}</definedName>
    <definedName name="_Л1">[8]_Л1!$A$2:$C$28</definedName>
    <definedName name="_Л10">[8]_Л10!$A$1:$D$411</definedName>
    <definedName name="_Л11">[8]_Л11!$A$1:$F$290</definedName>
    <definedName name="_Л2">[8]_Л2!$A$1:$D$416</definedName>
    <definedName name="_Л3">[8]_Л3!$A$1:$C$7</definedName>
    <definedName name="_Л4">[8]_Л4!$A$1:$D$7</definedName>
    <definedName name="_Л5">[8]_Л5!$A$1:$D$235</definedName>
    <definedName name="_Л7">[8]_Л7!$A$1:$G$113</definedName>
    <definedName name="_Л8">[8]_Л8!$A$1:$G$43</definedName>
    <definedName name="_Л9">[8]_Л9!$A$1:$G$43</definedName>
    <definedName name="_Т1">[9]_Т1!$A$1:$E$58</definedName>
    <definedName name="_Т10">[9]_Т10!$A$1:$L$591</definedName>
    <definedName name="_Т2">[9]_Т2!$A$1:$L$144</definedName>
    <definedName name="_Т3">#REF!</definedName>
    <definedName name="_Т4">[9]_Т4!$A$1:$K$78</definedName>
    <definedName name="_Т5">[9]_Т5!$A$1:$D$78</definedName>
    <definedName name="_Т6">[9]_Т6!$A$1:$D$65</definedName>
    <definedName name="_Т7">[9]_Т7!$A$1:$E$608</definedName>
    <definedName name="_Т8">[9]_Т8!$A$1:$L$608</definedName>
    <definedName name="_Т9">[9]_Т9!$A$1:$E$591</definedName>
    <definedName name="_Ф1">#REF!</definedName>
    <definedName name="_Ф2">[10]_Ф2!$A$1:$E$49</definedName>
    <definedName name="_Ф3">[11]_ф3!#REF!</definedName>
    <definedName name="_Ф4">[11]_Ф4!$A$1:$G$41</definedName>
    <definedName name="_Ф5">[11]_Ф5!$A$1:$H$119</definedName>
    <definedName name="_Ф6">[12]импортеры99!$A$1:$O$300</definedName>
    <definedName name="_Ф7">#REF!</definedName>
    <definedName name="_xlnm._FilterDatabase" localSheetId="7" hidden="1">'Д10.1'!$A$1:$F$42</definedName>
    <definedName name="_xlnm._FilterDatabase" localSheetId="8" hidden="1">'Д10.2'!$A$1:$F$42</definedName>
    <definedName name="_xlnm._FilterDatabase" localSheetId="9" hidden="1">'Д10.3'!$A$1:$F$43</definedName>
    <definedName name="_xlnm._FilterDatabase" localSheetId="10" hidden="1">'Д10.4'!$A$1:$E$41</definedName>
    <definedName name="_xlnm._FilterDatabase" hidden="1">[13]Філіали!$A$1:$E$1</definedName>
    <definedName name="a">[14]!a</definedName>
    <definedName name="A1048999">'[15]1_структура по елементах'!#REF!</definedName>
    <definedName name="A1049000">'[15]1_структура по елементах'!#REF!</definedName>
    <definedName name="A1049999">'[15]1_структура по елементах'!#REF!</definedName>
    <definedName name="A1050000">'[15]1_структура по елементах'!#REF!</definedName>
    <definedName name="A1060000">'[15]1_структура по елементах'!#REF!</definedName>
    <definedName name="A1999999">'[15]1_структура по елементах'!#REF!</definedName>
    <definedName name="A2000021">'[15]1_структура по елементах'!#REF!</definedName>
    <definedName name="A6000000">'[15]1_структура по елементах'!#REF!</definedName>
    <definedName name="aaa" localSheetId="0" hidden="1">{#N/A,#N/A,FALSE,"9PS0"}</definedName>
    <definedName name="aaa" localSheetId="7" hidden="1">{#N/A,#N/A,FALSE,"9PS0"}</definedName>
    <definedName name="aaa" localSheetId="8" hidden="1">{#N/A,#N/A,FALSE,"9PS0"}</definedName>
    <definedName name="aaa" localSheetId="9" hidden="1">{#N/A,#N/A,FALSE,"9PS0"}</definedName>
    <definedName name="aaa" localSheetId="10" hidden="1">{#N/A,#N/A,FALSE,"9PS0"}</definedName>
    <definedName name="aaa" localSheetId="11" hidden="1">{#N/A,#N/A,FALSE,"9PS0"}</definedName>
    <definedName name="aaa" localSheetId="4" hidden="1">{#N/A,#N/A,FALSE,"9PS0"}</definedName>
    <definedName name="aaa" localSheetId="12" hidden="1">{#N/A,#N/A,FALSE,"9PS0"}</definedName>
    <definedName name="aaa" localSheetId="5" hidden="1">{#N/A,#N/A,FALSE,"9PS0"}</definedName>
    <definedName name="aaa" localSheetId="13" hidden="1">{#N/A,#N/A,FALSE,"9PS0"}</definedName>
    <definedName name="aaa" localSheetId="6" hidden="1">{#N/A,#N/A,FALSE,"9PS0"}</definedName>
    <definedName name="aaa" localSheetId="14" hidden="1">{#N/A,#N/A,FALSE,"9PS0"}</definedName>
    <definedName name="aaa" localSheetId="2" hidden="1">{#N/A,#N/A,FALSE,"9PS0"}</definedName>
    <definedName name="aaa" localSheetId="1" hidden="1">{#N/A,#N/A,FALSE,"9PS0"}</definedName>
    <definedName name="aaa" hidden="1">{#N/A,#N/A,FALSE,"9PS0"}</definedName>
    <definedName name="ab" localSheetId="0" hidden="1">{#N/A,#N/A,FALSE,"9PS0"}</definedName>
    <definedName name="ab" localSheetId="7" hidden="1">{#N/A,#N/A,FALSE,"9PS0"}</definedName>
    <definedName name="ab" localSheetId="8" hidden="1">{#N/A,#N/A,FALSE,"9PS0"}</definedName>
    <definedName name="ab" localSheetId="9" hidden="1">{#N/A,#N/A,FALSE,"9PS0"}</definedName>
    <definedName name="ab" localSheetId="10" hidden="1">{#N/A,#N/A,FALSE,"9PS0"}</definedName>
    <definedName name="ab" localSheetId="11" hidden="1">{#N/A,#N/A,FALSE,"9PS0"}</definedName>
    <definedName name="ab" localSheetId="4" hidden="1">{#N/A,#N/A,FALSE,"9PS0"}</definedName>
    <definedName name="ab" localSheetId="12" hidden="1">{#N/A,#N/A,FALSE,"9PS0"}</definedName>
    <definedName name="ab" localSheetId="5" hidden="1">{#N/A,#N/A,FALSE,"9PS0"}</definedName>
    <definedName name="ab" localSheetId="13" hidden="1">{#N/A,#N/A,FALSE,"9PS0"}</definedName>
    <definedName name="ab" localSheetId="6" hidden="1">{#N/A,#N/A,FALSE,"9PS0"}</definedName>
    <definedName name="ab" localSheetId="14" hidden="1">{#N/A,#N/A,FALSE,"9PS0"}</definedName>
    <definedName name="ab" localSheetId="2" hidden="1">{#N/A,#N/A,FALSE,"9PS0"}</definedName>
    <definedName name="ab" localSheetId="1" hidden="1">{#N/A,#N/A,FALSE,"9PS0"}</definedName>
    <definedName name="ab" hidden="1">{#N/A,#N/A,FALSE,"9PS0"}</definedName>
    <definedName name="acc_cr">#REF!</definedName>
    <definedName name="acc_db">#REF!</definedName>
    <definedName name="AccessDatabase" hidden="1">"C:\WINDOWS\Рабочий стол\Робота Лутчина\Ltke2new\Ltke22.mdb"</definedName>
    <definedName name="Adr">[16]Ini!$B$9</definedName>
    <definedName name="amort1_1700">#REF!</definedName>
    <definedName name="amort1_1700n">#REF!</definedName>
    <definedName name="Ar">'[4]0'!$B$9</definedName>
    <definedName name="b">[14]!b</definedName>
    <definedName name="bbb" localSheetId="0" hidden="1">{#N/A,#N/A,FALSE,"9PS0"}</definedName>
    <definedName name="bbb" localSheetId="7" hidden="1">{#N/A,#N/A,FALSE,"9PS0"}</definedName>
    <definedName name="bbb" localSheetId="8" hidden="1">{#N/A,#N/A,FALSE,"9PS0"}</definedName>
    <definedName name="bbb" localSheetId="9" hidden="1">{#N/A,#N/A,FALSE,"9PS0"}</definedName>
    <definedName name="bbb" localSheetId="10" hidden="1">{#N/A,#N/A,FALSE,"9PS0"}</definedName>
    <definedName name="bbb" localSheetId="11" hidden="1">{#N/A,#N/A,FALSE,"9PS0"}</definedName>
    <definedName name="bbb" localSheetId="4" hidden="1">{#N/A,#N/A,FALSE,"9PS0"}</definedName>
    <definedName name="bbb" localSheetId="12" hidden="1">{#N/A,#N/A,FALSE,"9PS0"}</definedName>
    <definedName name="bbb" localSheetId="5" hidden="1">{#N/A,#N/A,FALSE,"9PS0"}</definedName>
    <definedName name="bbb" localSheetId="13" hidden="1">{#N/A,#N/A,FALSE,"9PS0"}</definedName>
    <definedName name="bbb" localSheetId="6" hidden="1">{#N/A,#N/A,FALSE,"9PS0"}</definedName>
    <definedName name="bbb" localSheetId="14" hidden="1">{#N/A,#N/A,FALSE,"9PS0"}</definedName>
    <definedName name="bbb" localSheetId="2" hidden="1">{#N/A,#N/A,FALSE,"9PS0"}</definedName>
    <definedName name="bbb" localSheetId="1" hidden="1">{#N/A,#N/A,FALSE,"9PS0"}</definedName>
    <definedName name="bbb" hidden="1">{#N/A,#N/A,FALSE,"9PS0"}</definedName>
    <definedName name="boss">#REF!</definedName>
    <definedName name="buhg">#REF!</definedName>
    <definedName name="C_108">[17]факт!#REF!</definedName>
    <definedName name="C_109">[17]факт!#REF!</definedName>
    <definedName name="C_110">[17]факт!#REF!</definedName>
    <definedName name="C_111">[17]факт!#REF!</definedName>
    <definedName name="C_112">[17]факт!#REF!</definedName>
    <definedName name="C_113">[17]факт!#REF!</definedName>
    <definedName name="C_114">[17]факт!#REF!</definedName>
    <definedName name="chel20">[6]рік!#REF!</definedName>
    <definedName name="Common">[2]Ini!$C$52</definedName>
    <definedName name="CommonCell">[2]Ini!$C$52</definedName>
    <definedName name="course">'[18]Тариф на транзит'!$D$14</definedName>
    <definedName name="cr_dt">#REF!</definedName>
    <definedName name="crs">'[18]Тариф на транзит'!$D$14</definedName>
    <definedName name="csAllowDetailBudgeting">1</definedName>
    <definedName name="csAllowLocalConsolidation">1</definedName>
    <definedName name="csAppName">"FlFcBkFmGhGaFj@bAeDmE`CoA`DbAk"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KeepAlive">5</definedName>
    <definedName name="cskyiven_P_310_3trans_F_Dim01">"="</definedName>
    <definedName name="cskyiven_P_310_3trans_F_Dim02">"="</definedName>
    <definedName name="cskyiven_P_310_3trans_F_Dim03">"="</definedName>
    <definedName name="cskyiven_P_310_3trans_F_Dim06">"="</definedName>
    <definedName name="cskyiven_P_310_3trans_F_Dim08">"="</definedName>
    <definedName name="cskyiven_P_310_3trans_F_Dim09">"="</definedName>
    <definedName name="cskyiven_P_310_3trans_F_Dim10">"="</definedName>
    <definedName name="cskyiven_P_310_3trans_F_Dim11">"="</definedName>
    <definedName name="cskyiven_P_310_3trans_F_Dim12">"="</definedName>
    <definedName name="cskyiven_P_310_3trans_F_Dim13">"="</definedName>
    <definedName name="cskyiven_P_310_3trans_PP_kv_Dim01">"="</definedName>
    <definedName name="cskyiven_P_310_3trans_PP_kv_Dim02">"="</definedName>
    <definedName name="cskyiven_P_310_3trans_PP_kv_Dim03">"="</definedName>
    <definedName name="cskyiven_P_310_3trans_PP_kv_Dim06">"="</definedName>
    <definedName name="cskyiven_P_310_3trans_PP_kv_Dim08">"="</definedName>
    <definedName name="cskyiven_P_310_3trans_PP_kv_Dim09">"="</definedName>
    <definedName name="cskyiven_P_310_3trans_PP_kv_Dim10">"="</definedName>
    <definedName name="cskyiven_P_310_3trans_PP_kv_Dim11">"="</definedName>
    <definedName name="cskyiven_P_310_3trans_PP_kv_Dim12">"="</definedName>
    <definedName name="cskyiven_P_310_3trans_PP_kv_Dim13">"="</definedName>
    <definedName name="cskyiven_P_318kapitalizaciyaF_Dim01">"="</definedName>
    <definedName name="cskyiven_P_318kapitalizaciyaF_Dim02">"="</definedName>
    <definedName name="cskyiven_P_318kapitalizaciyaF_Dim03">"="</definedName>
    <definedName name="cskyiven_P_318kapitalizaciyaF_Dim06">"="</definedName>
    <definedName name="cskyiven_P_318kapitalizaciyaF_Dim07">"="</definedName>
    <definedName name="cskyiven_P_318kapitalizaciyaF_Dim08">"="</definedName>
    <definedName name="cskyiven_P_318kapitalizaciyaF_Dim09">"="</definedName>
    <definedName name="cskyiven_P_318kapitalizaciyaF_Dim10">"="</definedName>
    <definedName name="cskyiven_P_318kapitalizaciyaF_Dim11">"="</definedName>
    <definedName name="cskyiven_P_318kapitalizaciyaF_Dim12">"="</definedName>
    <definedName name="cskyiven_P_318kapitalizaciyaF_Dim13">"="</definedName>
    <definedName name="cskyiven_P_318kapitalizaciyaF_Dim14">"="</definedName>
    <definedName name="cskyiven_P_318kapitalizaciyaPP_Dim01">"="</definedName>
    <definedName name="cskyiven_P_318kapitalizaciyaPP_Dim02">"="</definedName>
    <definedName name="cskyiven_P_318kapitalizaciyaPP_Dim03">"="</definedName>
    <definedName name="cskyiven_P_318kapitalizaciyaPP_Dim06">"="</definedName>
    <definedName name="cskyiven_P_318kapitalizaciyaPP_Dim07">"="</definedName>
    <definedName name="cskyiven_P_318kapitalizaciyaPP_Dim08">"="</definedName>
    <definedName name="cskyiven_P_318kapitalizaciyaPP_Dim09">"="</definedName>
    <definedName name="cskyiven_P_318kapitalizaciyaPP_Dim10">"="</definedName>
    <definedName name="cskyiven_P_318kapitalizaciyaPP_Dim11">"="</definedName>
    <definedName name="cskyiven_P_318kapitalizaciyaPP_Dim12">"="</definedName>
    <definedName name="cskyiven_P_318kapitalizaciyaPP_Dim13">"="</definedName>
    <definedName name="cskyiven_P_318kapitalizaciyaPP_Dim14">"="</definedName>
    <definedName name="cskyiven_P_327_F_Dim01">"="</definedName>
    <definedName name="cskyiven_P_327_F_Dim02">"="</definedName>
    <definedName name="cskyiven_P_327_F_Dim03">"="</definedName>
    <definedName name="cskyiven_P_327_F_Dim07">"="</definedName>
    <definedName name="cskyiven_P_327_F_Dim08">"="</definedName>
    <definedName name="cskyiven_P_327_F_Dim09">"="</definedName>
    <definedName name="cskyiven_P_327_F_Dim10">"="</definedName>
    <definedName name="cskyiven_P_327_F_Dim11">"="</definedName>
    <definedName name="cskyiven_P_327_F_Dim12">"="</definedName>
    <definedName name="cskyiven_P_327_F_Dim13">"="</definedName>
    <definedName name="cskyiven_P_BK_EC_BP_Dim01">"="</definedName>
    <definedName name="cskyiven_P_BK_EC_BP_Dim02">"="</definedName>
    <definedName name="cskyiven_P_BK_EC_BP_Dim03">"="</definedName>
    <definedName name="cskyiven_P_BK_EC_BP_Dim04">"="</definedName>
    <definedName name="cskyiven_P_BK_EC_BP_Dim05">"="</definedName>
    <definedName name="cskyiven_P_BK_EC_BP_Dim07">"="</definedName>
    <definedName name="cskyiven_P_BK_EC_BP_Dim08">"="</definedName>
    <definedName name="cskyiven_P_BK_EC_BP_Dim09">"="</definedName>
    <definedName name="cskyiven_P_BK_EC_BP_Dim10">"="</definedName>
    <definedName name="cskyiven_P_BK_EC_BP_Dim11">"="</definedName>
    <definedName name="cskyiven_P_BK_EC_BP_Dim12">"="</definedName>
    <definedName name="cskyiven_P_BK_EC_BP_Dim14">"="</definedName>
    <definedName name="cskyiven_P_BK_EC_F_Dim01">"="</definedName>
    <definedName name="cskyiven_P_BK_EC_F_Dim02">"="</definedName>
    <definedName name="cskyiven_P_BK_EC_F_Dim03">"="</definedName>
    <definedName name="cskyiven_P_BK_EC_F_Dim04">"="</definedName>
    <definedName name="cskyiven_P_BK_EC_F_Dim05">"="</definedName>
    <definedName name="cskyiven_P_BK_EC_F_Dim07">"="</definedName>
    <definedName name="cskyiven_P_BK_EC_F_Dim08">"="</definedName>
    <definedName name="cskyiven_P_BK_EC_F_Dim09">"="</definedName>
    <definedName name="cskyiven_P_BK_EC_F_Dim10">"="</definedName>
    <definedName name="cskyiven_P_BK_EC_F_Dim11">"="</definedName>
    <definedName name="cskyiven_P_BK_EC_F_Dim12">"="</definedName>
    <definedName name="cskyiven_P_BK_EC_PP_kv_Dim01">"="</definedName>
    <definedName name="cskyiven_P_BK_EC_PP_kv_Dim02">"="</definedName>
    <definedName name="cskyiven_P_BK_EC_PP_kv_Dim03">"="</definedName>
    <definedName name="cskyiven_P_BK_EC_PP_kv_Dim04">"="</definedName>
    <definedName name="cskyiven_P_BK_EC_PP_kv_Dim05">"="</definedName>
    <definedName name="cskyiven_P_BK_EC_PP_kv_Dim07">"="</definedName>
    <definedName name="cskyiven_P_BK_EC_PP_kv_Dim08">"="</definedName>
    <definedName name="cskyiven_P_BK_EC_PP_kv_Dim09">"="</definedName>
    <definedName name="cskyiven_P_BK_EC_PP_kv_Dim10">"="</definedName>
    <definedName name="cskyiven_P_BK_EC_PP_kv_Dim11">"="</definedName>
    <definedName name="cskyiven_P_BK_EC_PP_kv_Dim12">"="</definedName>
    <definedName name="cskyiven_P_BKfil_BP_Dim01">"="</definedName>
    <definedName name="cskyiven_P_BKfil_BP_Dim02">"="</definedName>
    <definedName name="cskyiven_P_BKfil_BP_Dim03">"="</definedName>
    <definedName name="cskyiven_P_BKfil_BP_Dim04">"="</definedName>
    <definedName name="cskyiven_P_BKfil_BP_Dim06">"="</definedName>
    <definedName name="cskyiven_P_BKfil_BP_Dim08">"="</definedName>
    <definedName name="cskyiven_P_BKfil_BP_Dim09">"="</definedName>
    <definedName name="cskyiven_P_BKfil_BP_Dim10">"="</definedName>
    <definedName name="cskyiven_P_BKfil_BP_Dim11">"="</definedName>
    <definedName name="cskyiven_P_BKfil_BP_Dim12">"="</definedName>
    <definedName name="cskyiven_P_BKfil_BP_Dim13">"="</definedName>
    <definedName name="cskyiven_P_BKfil_F_Dim01">"="</definedName>
    <definedName name="cskyiven_P_BKfil_F_Dim02">"="</definedName>
    <definedName name="cskyiven_P_BKfil_F_Dim03">"="</definedName>
    <definedName name="cskyiven_P_BKfil_F_Dim04">"="</definedName>
    <definedName name="cskyiven_P_BKfil_F_Dim05">"="</definedName>
    <definedName name="cskyiven_P_BKfil_F_Dim07">"="</definedName>
    <definedName name="cskyiven_P_BKfil_F_Dim08">"="</definedName>
    <definedName name="cskyiven_P_BKfil_F_Dim09">"="</definedName>
    <definedName name="cskyiven_P_BKfil_F_Dim10">"="</definedName>
    <definedName name="cskyiven_P_BKfil_F_Dim11">"="</definedName>
    <definedName name="cskyiven_P_BKfil_F_Dim12">"="</definedName>
    <definedName name="cskyiven_P_BKfil_PP_kv_Dim01">"="</definedName>
    <definedName name="cskyiven_P_BKfil_PP_kv_Dim02">"="</definedName>
    <definedName name="cskyiven_P_BKfil_PP_kv_Dim03">"="</definedName>
    <definedName name="cskyiven_P_BKfil_PP_kv_Dim04">"="</definedName>
    <definedName name="cskyiven_P_BKfil_PP_kv_Dim05">"="</definedName>
    <definedName name="cskyiven_P_BKfil_PP_kv_Dim07">"="</definedName>
    <definedName name="cskyiven_P_BKfil_PP_kv_Dim08">"="</definedName>
    <definedName name="cskyiven_P_BKfil_PP_kv_Dim09">"="</definedName>
    <definedName name="cskyiven_P_BKfil_PP_kv_Dim10">"="</definedName>
    <definedName name="cskyiven_P_BKfil_PP_kv_Dim11">"="</definedName>
    <definedName name="cskyiven_P_BKfil_PP_kv_Dim12">"="</definedName>
    <definedName name="cskyiven_P_koli4estvo_dnei_F_Dim01">"="</definedName>
    <definedName name="cskyiven_P_koli4estvo_dnei_F_Dim02">"="</definedName>
    <definedName name="cskyiven_P_koli4estvo_dnei_F_Dim03">"="</definedName>
    <definedName name="cskyiven_P_koli4estvo_dnei_F_Dim06">"="</definedName>
    <definedName name="cskyiven_P_koli4estvo_dnei_F_Dim07">"="</definedName>
    <definedName name="cskyiven_P_koli4estvo_dnei_F_Dim08">"="</definedName>
    <definedName name="cskyiven_P_koli4estvo_dnei_F_Dim09">"="</definedName>
    <definedName name="cskyiven_P_koli4estvo_dnei_F_Dim10">"="</definedName>
    <definedName name="cskyiven_P_koli4estvo_dnei_F_Dim11">"="</definedName>
    <definedName name="cskyiven_P_koli4estvo_dnei_F_Dim12">"="</definedName>
    <definedName name="cskyiven_P_koli4estvo_dnei_F_Dim13">"="</definedName>
    <definedName name="cskyiven_P_KP_serv_BP_Dim01">"="</definedName>
    <definedName name="cskyiven_P_KP_serv_BP_Dim02">"="</definedName>
    <definedName name="cskyiven_P_KP_serv_BP_Dim03">"="</definedName>
    <definedName name="cskyiven_P_KP_serv_BP_Dim04">"="</definedName>
    <definedName name="cskyiven_P_KP_serv_BP_Dim06">"="</definedName>
    <definedName name="cskyiven_P_KP_serv_BP_Dim07">"="</definedName>
    <definedName name="cskyiven_P_KP_serv_BP_Dim08">"="</definedName>
    <definedName name="cskyiven_P_KP_serv_BP_Dim09">"="</definedName>
    <definedName name="cskyiven_P_KP_serv_BP_Dim10">"="</definedName>
    <definedName name="cskyiven_P_KP_serv_BP_Dim11">"="</definedName>
    <definedName name="cskyiven_P_KP_serv_BP_Dim12">"="</definedName>
    <definedName name="cskyiven_P_KP_serv_BP_Dim13">"="</definedName>
    <definedName name="cskyiven_P_KP_serv_F_Dim01">"="</definedName>
    <definedName name="cskyiven_P_KP_serv_F_Dim02">"="</definedName>
    <definedName name="cskyiven_P_KP_serv_F_Dim03">"="</definedName>
    <definedName name="cskyiven_P_KP_serv_F_Dim04">"="</definedName>
    <definedName name="cskyiven_P_KP_serv_F_Dim05">"="</definedName>
    <definedName name="cskyiven_P_KP_serv_F_Dim07">"="</definedName>
    <definedName name="cskyiven_P_KP_serv_F_Dim08">"="</definedName>
    <definedName name="cskyiven_P_KP_serv_F_Dim09">"="</definedName>
    <definedName name="cskyiven_P_KP_serv_F_Dim10">"="</definedName>
    <definedName name="cskyiven_P_KP_serv_F_Dim11">"="</definedName>
    <definedName name="cskyiven_P_KP_serv_F_Dim12">"="</definedName>
    <definedName name="cskyiven_P_KP_serv_F_Dim13">"="</definedName>
    <definedName name="cskyiven_P_KP_serv_PP_kv_Dim01">"="</definedName>
    <definedName name="cskyiven_P_KP_serv_PP_kv_Dim02">"="</definedName>
    <definedName name="cskyiven_P_KP_serv_PP_kv_Dim03">"="</definedName>
    <definedName name="cskyiven_P_KP_serv_PP_kv_Dim04">"="</definedName>
    <definedName name="cskyiven_P_KP_serv_PP_kv_Dim05">"="</definedName>
    <definedName name="cskyiven_P_KP_serv_PP_kv_Dim07">"="</definedName>
    <definedName name="cskyiven_P_KP_serv_PP_kv_Dim08">"="</definedName>
    <definedName name="cskyiven_P_KP_serv_PP_kv_Dim09">"="</definedName>
    <definedName name="cskyiven_P_KP_serv_PP_kv_Dim10">"="</definedName>
    <definedName name="cskyiven_P_KP_serv_PP_kv_Dim11">"="</definedName>
    <definedName name="cskyiven_P_KP_serv_PP_kv_Dim12">"="</definedName>
    <definedName name="cskyiven_P_KP_serv_PP_kv_Dim13">"="</definedName>
    <definedName name="cskyiven_P_palyvo_BP_Dim01">"="</definedName>
    <definedName name="cskyiven_P_palyvo_BP_Dim02">"="</definedName>
    <definedName name="cskyiven_P_palyvo_BP_Dim03">"="</definedName>
    <definedName name="cskyiven_P_palyvo_BP_Dim04">"="</definedName>
    <definedName name="cskyiven_P_palyvo_BP_Dim05">"="</definedName>
    <definedName name="cskyiven_P_palyvo_BP_Dim06">"="</definedName>
    <definedName name="cskyiven_P_palyvo_BP_Dim08">"="</definedName>
    <definedName name="cskyiven_P_palyvo_BP_Dim10">"="</definedName>
    <definedName name="cskyiven_P_palyvo_BP_Dim11">"="</definedName>
    <definedName name="cskyiven_P_palyvo_BP_Dim12">"="</definedName>
    <definedName name="cskyiven_P_palyvo_BP_Dim13">"="</definedName>
    <definedName name="cskyiven_P_palyvo_F_Dim01">"="</definedName>
    <definedName name="cskyiven_P_palyvo_F_Dim02">"="</definedName>
    <definedName name="cskyiven_P_palyvo_F_Dim03">"="</definedName>
    <definedName name="cskyiven_P_palyvo_F_Dim04">"="</definedName>
    <definedName name="cskyiven_P_palyvo_F_Dim05">"="</definedName>
    <definedName name="cskyiven_P_palyvo_F_Dim06">"="</definedName>
    <definedName name="cskyiven_P_palyvo_F_Dim08">"="</definedName>
    <definedName name="cskyiven_P_palyvo_F_Dim10">"="</definedName>
    <definedName name="cskyiven_P_palyvo_F_Dim11">"="</definedName>
    <definedName name="cskyiven_P_palyvo_F_Dim12">"="</definedName>
    <definedName name="cskyiven_P_palyvo_F_Dim13">"="</definedName>
    <definedName name="cskyiven_P_palyvo_PP_kv_Dim01">"="</definedName>
    <definedName name="cskyiven_P_palyvo_PP_kv_Dim02">"="</definedName>
    <definedName name="cskyiven_P_palyvo_PP_kv_Dim03">"="</definedName>
    <definedName name="cskyiven_P_palyvo_PP_kv_Dim04">"="</definedName>
    <definedName name="cskyiven_P_palyvo_PP_kv_Dim05">"="</definedName>
    <definedName name="cskyiven_P_palyvo_PP_kv_Dim06">"="</definedName>
    <definedName name="cskyiven_P_palyvo_PP_kv_Dim08">"="</definedName>
    <definedName name="cskyiven_P_palyvo_PP_kv_Dim10">"="</definedName>
    <definedName name="cskyiven_P_palyvo_PP_kv_Dim11">"="</definedName>
    <definedName name="cskyiven_P_palyvo_PP_kv_Dim12">"="</definedName>
    <definedName name="cskyiven_P_palyvo_PP_kv_Dim13">"="</definedName>
    <definedName name="cskyiven_P_personal_BP_Dim01">"="</definedName>
    <definedName name="cskyiven_P_personal_BP_Dim02">"="</definedName>
    <definedName name="cskyiven_P_personal_BP_Dim03">"="</definedName>
    <definedName name="cskyiven_P_personal_BP_Dim04">"="</definedName>
    <definedName name="cskyiven_P_personal_BP_Dim06">"="</definedName>
    <definedName name="cskyiven_P_personal_BP_Dim08">"="</definedName>
    <definedName name="cskyiven_P_personal_BP_Dim10">"="</definedName>
    <definedName name="cskyiven_P_personal_BP_Dim11">"="</definedName>
    <definedName name="cskyiven_P_personal_BP_Dim12">"="</definedName>
    <definedName name="cskyiven_P_personal_BP_Dim13">"="</definedName>
    <definedName name="cskyiven_P_personal_F_Dim01">"="</definedName>
    <definedName name="cskyiven_P_personal_F_Dim02">"="</definedName>
    <definedName name="cskyiven_P_personal_F_Dim03">"="</definedName>
    <definedName name="cskyiven_P_personal_F_Dim04">"="</definedName>
    <definedName name="cskyiven_P_personal_F_Dim06">"="</definedName>
    <definedName name="cskyiven_P_personal_F_Dim08">"="</definedName>
    <definedName name="cskyiven_P_personal_F_Dim10">"="</definedName>
    <definedName name="cskyiven_P_personal_F_Dim11">"="</definedName>
    <definedName name="cskyiven_P_personal_F_Dim12">"="</definedName>
    <definedName name="cskyiven_P_personal_F_Dim13">"="</definedName>
    <definedName name="cskyiven_P_personal_PP_kv_Dim01">"="</definedName>
    <definedName name="cskyiven_P_personal_PP_kv_Dim02">"="</definedName>
    <definedName name="cskyiven_P_personal_PP_kv_Dim03">"="</definedName>
    <definedName name="cskyiven_P_personal_PP_kv_Dim04">"="</definedName>
    <definedName name="cskyiven_P_personal_PP_kv_Dim06">"="</definedName>
    <definedName name="cskyiven_P_personal_PP_kv_Dim08">"="</definedName>
    <definedName name="cskyiven_P_personal_PP_kv_Dim10">"="</definedName>
    <definedName name="cskyiven_P_personal_PP_kv_Dim11">"="</definedName>
    <definedName name="cskyiven_P_personal_PP_kv_Dim12">"="</definedName>
    <definedName name="cskyiven_P_personal_PP_kv_Dim13">"="</definedName>
    <definedName name="cskyiven_P_remont_BP_Dim01">"="</definedName>
    <definedName name="cskyiven_P_remont_BP_Dim02">"="</definedName>
    <definedName name="cskyiven_P_remont_BP_Dim03">"="</definedName>
    <definedName name="cskyiven_P_remont_BP_Dim04">"="</definedName>
    <definedName name="cskyiven_P_remont_BP_Dim06">"="</definedName>
    <definedName name="cskyiven_P_remont_BP_Dim08">"="</definedName>
    <definedName name="cskyiven_P_remont_BP_Dim10">"="</definedName>
    <definedName name="cskyiven_P_remont_BP_Dim11">"="</definedName>
    <definedName name="cskyiven_P_remont_BP_Dim12">"="</definedName>
    <definedName name="cskyiven_P_remont_BP_Dim13">"="</definedName>
    <definedName name="cskyiven_P_remont_F_Dim01">"="</definedName>
    <definedName name="cskyiven_P_remont_F_Dim02">"="</definedName>
    <definedName name="cskyiven_P_remont_F_Dim03">"="</definedName>
    <definedName name="cskyiven_P_remont_F_Dim04">"="</definedName>
    <definedName name="cskyiven_P_remont_F_Dim06">"="</definedName>
    <definedName name="cskyiven_P_remont_F_Dim08">"="</definedName>
    <definedName name="cskyiven_P_remont_F_Dim10">"="</definedName>
    <definedName name="cskyiven_P_remont_F_Dim11">"="</definedName>
    <definedName name="cskyiven_P_remont_F_Dim12">"="</definedName>
    <definedName name="cskyiven_P_remont_F_Dim13">"="</definedName>
    <definedName name="cskyiven_P_remont_PP_kv_Dim01">"="</definedName>
    <definedName name="cskyiven_P_remont_PP_kv_Dim02">"="</definedName>
    <definedName name="cskyiven_P_remont_PP_kv_Dim03">"="</definedName>
    <definedName name="cskyiven_P_remont_PP_kv_Dim04">"="</definedName>
    <definedName name="cskyiven_P_remont_PP_kv_Dim06">"="</definedName>
    <definedName name="cskyiven_P_remont_PP_kv_Dim08">"="</definedName>
    <definedName name="cskyiven_P_remont_PP_kv_Dim10">"="</definedName>
    <definedName name="cskyiven_P_remont_PP_kv_Dim11">"="</definedName>
    <definedName name="cskyiven_P_remont_PP_kv_Dim12">"="</definedName>
    <definedName name="cskyiven_P_remont_PP_kv_Dim13">"="</definedName>
    <definedName name="cskyiven_P_RuhKI_BP_Dim01">"="</definedName>
    <definedName name="cskyiven_P_RuhKI_BP_Dim02">"="</definedName>
    <definedName name="cskyiven_P_RuhKI_BP_Dim03">"="</definedName>
    <definedName name="cskyiven_P_RuhKI_BP_Dim04">"="</definedName>
    <definedName name="cskyiven_P_RuhKI_BP_Dim05">"="</definedName>
    <definedName name="cskyiven_P_RuhKI_BP_Dim07">"="</definedName>
    <definedName name="cskyiven_P_RuhKI_BP_Dim09">"="</definedName>
    <definedName name="cskyiven_P_RuhKI_BP_Dim10">"="</definedName>
    <definedName name="cskyiven_P_RuhKI_BP_Dim11">"="</definedName>
    <definedName name="cskyiven_P_RuhKI_BP_Dim12">"="</definedName>
    <definedName name="cskyiven_P_RuhKI_F_Dim01">"="</definedName>
    <definedName name="cskyiven_P_RuhKI_F_Dim02">"="</definedName>
    <definedName name="cskyiven_P_RuhKI_F_Dim03">"="</definedName>
    <definedName name="cskyiven_P_RuhKI_F_Dim04">"="</definedName>
    <definedName name="cskyiven_P_RuhKI_F_Dim05">"="</definedName>
    <definedName name="cskyiven_P_RuhKI_F_Dim07">"="</definedName>
    <definedName name="cskyiven_P_RuhKI_F_Dim09">"="</definedName>
    <definedName name="cskyiven_P_RuhKI_F_Dim10">"="</definedName>
    <definedName name="cskyiven_P_RuhKI_F_Dim11">"="</definedName>
    <definedName name="cskyiven_P_RuhKI_F_Dim12">"="</definedName>
    <definedName name="cskyiven_P_RuhKI_PP_kv_Dim01">"="</definedName>
    <definedName name="cskyiven_P_RuhKI_PP_kv_Dim02">"="</definedName>
    <definedName name="cskyiven_P_RuhKI_PP_kv_Dim03">"="</definedName>
    <definedName name="cskyiven_P_RuhKI_PP_kv_Dim04">"="</definedName>
    <definedName name="cskyiven_P_RuhKI_PP_kv_Dim05">"="</definedName>
    <definedName name="cskyiven_P_RuhKI_PP_kv_Dim07">"="</definedName>
    <definedName name="cskyiven_P_RuhKI_PP_kv_Dim09">"="</definedName>
    <definedName name="cskyiven_P_RuhKI_PP_kv_Dim10">"="</definedName>
    <definedName name="cskyiven_P_RuhKI_PP_kv_Dim11">"="</definedName>
    <definedName name="cskyiven_P_RuhKI_PP_kv_Dim12">"="</definedName>
    <definedName name="cskyiven_P_SF_doh_F_Dim01">"="</definedName>
    <definedName name="cskyiven_P_SF_doh_F_Dim02">"="</definedName>
    <definedName name="cskyiven_P_SF_doh_F_Dim03">"="</definedName>
    <definedName name="cskyiven_P_SF_doh_F_Dim05">"="</definedName>
    <definedName name="cskyiven_P_SF_doh_F_Dim07">"="</definedName>
    <definedName name="cskyiven_P_SF_doh_F_Dim09">"="</definedName>
    <definedName name="cskyiven_P_SF_doh_F_Dim10">"="</definedName>
    <definedName name="cskyiven_P_SF_doh_F_Dim11">"="</definedName>
    <definedName name="cskyiven_P_SF_doh_F_Dim12">"="</definedName>
    <definedName name="cskyiven_P_SF_doh_F_Dim14">"="</definedName>
    <definedName name="cskyiven_P_SF_doh_PP_Dim01">"="</definedName>
    <definedName name="cskyiven_P_SF_doh_PP_Dim02">"="</definedName>
    <definedName name="cskyiven_P_SF_doh_PP_Dim03">"="</definedName>
    <definedName name="cskyiven_P_SF_doh_PP_Dim05">"="</definedName>
    <definedName name="cskyiven_P_SF_doh_PP_Dim07">"="</definedName>
    <definedName name="cskyiven_P_SF_doh_PP_Dim09">"="</definedName>
    <definedName name="cskyiven_P_SF_doh_PP_Dim10">"="</definedName>
    <definedName name="cskyiven_P_SF_doh_PP_Dim11">"="</definedName>
    <definedName name="cskyiven_P_SF_doh_PP_Dim12">"="</definedName>
    <definedName name="cskyiven_P_SF_doh_PP_Dim14">"="</definedName>
    <definedName name="cskyiven_P_SF_vytr_F_Dim01">"="</definedName>
    <definedName name="cskyiven_P_SF_vytr_F_Dim02">"="</definedName>
    <definedName name="cskyiven_P_SF_vytr_F_Dim03">"="</definedName>
    <definedName name="cskyiven_P_SF_vytr_F_Dim05">"="</definedName>
    <definedName name="cskyiven_P_SF_vytr_F_Dim06">"="</definedName>
    <definedName name="cskyiven_P_SF_vytr_F_Dim07">"="</definedName>
    <definedName name="cskyiven_P_SF_vytr_F_Dim08">"="</definedName>
    <definedName name="cskyiven_P_SF_vytr_F_Dim09">"="</definedName>
    <definedName name="cskyiven_P_SF_vytr_F_Dim10">"="</definedName>
    <definedName name="cskyiven_P_SF_vytr_F_Dim11">"="</definedName>
    <definedName name="cskyiven_P_SF_vytr_F_Dim13">"="</definedName>
    <definedName name="cskyiven_P_SF_vytr_PP_Dim01">"="</definedName>
    <definedName name="cskyiven_P_SF_vytr_PP_Dim02">"="</definedName>
    <definedName name="cskyiven_P_SF_vytr_PP_Dim03">"="</definedName>
    <definedName name="cskyiven_P_SF_vytr_PP_Dim05">"="</definedName>
    <definedName name="cskyiven_P_SF_vytr_PP_Dim06">"="</definedName>
    <definedName name="cskyiven_P_SF_vytr_PP_Dim07">"="</definedName>
    <definedName name="cskyiven_P_SF_vytr_PP_Dim08">"="</definedName>
    <definedName name="cskyiven_P_SF_vytr_PP_Dim09">"="</definedName>
    <definedName name="cskyiven_P_SF_vytr_PP_Dim10">"="</definedName>
    <definedName name="cskyiven_P_SF_vytr_PP_Dim11">"="</definedName>
    <definedName name="cskyiven_P_SF_vytr_PP_Dim13">"="</definedName>
    <definedName name="cskyiven_P_TEP_BPfil_Dim01">"="</definedName>
    <definedName name="cskyiven_P_TEP_BPfil_Dim02">"="</definedName>
    <definedName name="cskyiven_P_TEP_BPfil_Dim03">"="</definedName>
    <definedName name="cskyiven_P_TEP_BPfil_Dim04">"="</definedName>
    <definedName name="cskyiven_P_TEP_BPfil_Dim05">"="</definedName>
    <definedName name="cskyiven_P_TEP_BPfil_Dim06">"="</definedName>
    <definedName name="cskyiven_P_TEP_BPfil_Dim07">"="</definedName>
    <definedName name="cskyiven_P_TEP_BPfil_Dim08">"="</definedName>
    <definedName name="cskyiven_P_TEP_BPfil_Dim09">"="</definedName>
    <definedName name="cskyiven_P_TEP_BPfil_Dim10">"="</definedName>
    <definedName name="cskyiven_P_TEP_BPfil_Dim11">"="</definedName>
    <definedName name="cskyiven_P_TEP_BPfil_Dim12">"="</definedName>
    <definedName name="cskyiven_P_TEP_Ffil_Dim01">"="</definedName>
    <definedName name="cskyiven_P_TEP_Ffil_Dim02">"="</definedName>
    <definedName name="cskyiven_P_TEP_Ffil_Dim03">"="</definedName>
    <definedName name="cskyiven_P_TEP_Ffil_Dim04">"="</definedName>
    <definedName name="cskyiven_P_TEP_Ffil_Dim05">"="</definedName>
    <definedName name="cskyiven_P_TEP_Ffil_Dim06">"="</definedName>
    <definedName name="cskyiven_P_TEP_Ffil_Dim07">"="</definedName>
    <definedName name="cskyiven_P_TEP_Ffil_Dim08">"="</definedName>
    <definedName name="cskyiven_P_TEP_Ffil_Dim09">"="</definedName>
    <definedName name="cskyiven_P_TEP_Ffil_Dim10">"="</definedName>
    <definedName name="cskyiven_P_TEP_Ffil_Dim11">"="</definedName>
    <definedName name="cskyiven_P_TEP_Ffil_Dim12">"="</definedName>
    <definedName name="cskyiven_P_TEP_PPfil_kv_Dim01">"="</definedName>
    <definedName name="cskyiven_P_TEP_PPfil_kv_Dim02">"="</definedName>
    <definedName name="cskyiven_P_TEP_PPfil_kv_Dim03">"="</definedName>
    <definedName name="cskyiven_P_TEP_PPfil_kv_Dim04">"="</definedName>
    <definedName name="cskyiven_P_TEP_PPfil_kv_Dim05">"="</definedName>
    <definedName name="cskyiven_P_TEP_PPfil_kv_Dim06">"="</definedName>
    <definedName name="cskyiven_P_TEP_PPfil_kv_Dim07">"="</definedName>
    <definedName name="cskyiven_P_TEP_PPfil_kv_Dim08">"="</definedName>
    <definedName name="cskyiven_P_TEP_PPfil_kv_Dim09">"="</definedName>
    <definedName name="cskyiven_P_TEP_PPfil_kv_Dim10">"="</definedName>
    <definedName name="cskyiven_P_TEP_PPfil_kv_Dim11">"="</definedName>
    <definedName name="cskyiven_P_TEP_PPfil_kv_Dim12">"="</definedName>
    <definedName name="cskyiven_P_Vyr_Pok_BP_Dim01">"="</definedName>
    <definedName name="cskyiven_P_Vyr_Pok_BP_Dim02">"="</definedName>
    <definedName name="cskyiven_P_Vyr_Pok_BP_Dim03">"="</definedName>
    <definedName name="cskyiven_P_Vyr_Pok_BP_Dim04">"="</definedName>
    <definedName name="cskyiven_P_Vyr_Pok_BP_Dim06">"="</definedName>
    <definedName name="cskyiven_P_Vyr_Pok_BP_Dim07">"="</definedName>
    <definedName name="cskyiven_P_Vyr_Pok_BP_Dim08">"="</definedName>
    <definedName name="cskyiven_P_Vyr_Pok_BP_Dim09">"="</definedName>
    <definedName name="cskyiven_P_Vyr_Pok_BP_Dim10">"="</definedName>
    <definedName name="cskyiven_P_Vyr_Pok_BP_Dim11">"="</definedName>
    <definedName name="cskyiven_P_Vyr_Pok_BP_Dim12">"="</definedName>
    <definedName name="cskyiven_P_Vyr_Pok_BP_Dim13">"="</definedName>
    <definedName name="cskyiven_P_Vyr_Pok_F_Dim01">"="</definedName>
    <definedName name="cskyiven_P_Vyr_Pok_F_Dim02">"="</definedName>
    <definedName name="cskyiven_P_Vyr_Pok_F_Dim03">"="</definedName>
    <definedName name="cskyiven_P_Vyr_Pok_F_Dim04">"="</definedName>
    <definedName name="cskyiven_P_Vyr_Pok_F_Dim06">"="</definedName>
    <definedName name="cskyiven_P_Vyr_Pok_F_Dim07">"="</definedName>
    <definedName name="cskyiven_P_Vyr_Pok_F_Dim08">"="</definedName>
    <definedName name="cskyiven_P_Vyr_Pok_F_Dim09">"="</definedName>
    <definedName name="cskyiven_P_Vyr_Pok_F_Dim10">"="</definedName>
    <definedName name="cskyiven_P_Vyr_Pok_F_Dim11">"="</definedName>
    <definedName name="cskyiven_P_Vyr_Pok_F_Dim12">"="</definedName>
    <definedName name="cskyiven_P_Vyr_Pok_F_Dim13">"="</definedName>
    <definedName name="cskyiven_P_Vyr_Pok_PP_kv_Dim01">"="</definedName>
    <definedName name="cskyiven_P_Vyr_Pok_PP_kv_Dim02">"="</definedName>
    <definedName name="cskyiven_P_Vyr_Pok_PP_kv_Dim03">"="</definedName>
    <definedName name="cskyiven_P_Vyr_Pok_PP_kv_Dim04">"="</definedName>
    <definedName name="cskyiven_P_Vyr_Pok_PP_kv_Dim07">"="</definedName>
    <definedName name="cskyiven_P_Vyr_Pok_PP_kv_Dim08">"="</definedName>
    <definedName name="cskyiven_P_Vyr_Pok_PP_kv_Dim09">"="</definedName>
    <definedName name="cskyiven_P_Vyr_Pok_PP_kv_Dim10">"="</definedName>
    <definedName name="cskyiven_P_Vyr_Pok_PP_kv_Dim11">"="</definedName>
    <definedName name="cskyiven_P_Vyr_Pok_PP_kv_Dim12">"="</definedName>
    <definedName name="cskyiven_P_Vyr_Pok_PP_kv_Dim13">"="</definedName>
    <definedName name="cskyiven_P_Vyr_Pok_PP_kv_Dim14">"="</definedName>
    <definedName name="csLocalConsolidationOnSubmit">1</definedName>
    <definedName name="csRefreshOnOpen">1</definedName>
    <definedName name="csRefreshOnRotate">1</definedName>
    <definedName name="currency">#REF!</definedName>
    <definedName name="d">[14]!d</definedName>
    <definedName name="DATA1">'[19]загальна 50'!#REF!</definedName>
    <definedName name="DATA10">'[19]загальна 50'!#REF!</definedName>
    <definedName name="DATA11">'[19]загальна 50'!#REF!</definedName>
    <definedName name="DATA12">'[19]загальна 50'!#REF!</definedName>
    <definedName name="DATA13">#REF!</definedName>
    <definedName name="DATA14">#REF!</definedName>
    <definedName name="DATA15">#REF!</definedName>
    <definedName name="DATA16">#REF!</definedName>
    <definedName name="DATA2">#REF!</definedName>
    <definedName name="DATA3">'[19]загальна 50'!#REF!</definedName>
    <definedName name="DATA4">#REF!</definedName>
    <definedName name="DATA5">'[19]загальна 50'!#REF!</definedName>
    <definedName name="DATA6">#REF!</definedName>
    <definedName name="DATA7">#REF!</definedName>
    <definedName name="DATA8">'[19]загальна 50'!#REF!</definedName>
    <definedName name="DATA9">'[19]загальна 50'!#REF!</definedName>
    <definedName name="DataDir">[2]Ini!$C$6</definedName>
    <definedName name="DataLevels">[20]Ini!$C$47:$C$49</definedName>
    <definedName name="DataPath">[2]Ini!$C$5</definedName>
    <definedName name="Dep_Full">[2]Філіали!$D$2:$D$20</definedName>
    <definedName name="Dep_Name">[2]Філіали!$C$2:$C$20</definedName>
    <definedName name="DepT">'[2]Типи філіалів'!$A$2:$A$3</definedName>
    <definedName name="DepType">[2]Філіали!$E$2:$E$17</definedName>
    <definedName name="DepTypeName">'[2]Типи філіалів'!$B$2:$B$3</definedName>
    <definedName name="DLv0">[2]Формати!$B$10:$D$10</definedName>
    <definedName name="e" localSheetId="0">{#N/A,#N/A,TRUE,"попередні"}</definedName>
    <definedName name="e" localSheetId="7">{#N/A,#N/A,TRUE,"попередні"}</definedName>
    <definedName name="e" localSheetId="8">{#N/A,#N/A,TRUE,"попередні"}</definedName>
    <definedName name="e" localSheetId="9">{#N/A,#N/A,TRUE,"попередні"}</definedName>
    <definedName name="e" localSheetId="10">{#N/A,#N/A,TRUE,"попередні"}</definedName>
    <definedName name="e" localSheetId="11">{#N/A,#N/A,TRUE,"попередні"}</definedName>
    <definedName name="e" localSheetId="4">{#N/A,#N/A,TRUE,"попередні"}</definedName>
    <definedName name="e" localSheetId="12">{#N/A,#N/A,TRUE,"попередні"}</definedName>
    <definedName name="e" localSheetId="5">{#N/A,#N/A,TRUE,"попередні"}</definedName>
    <definedName name="e" localSheetId="13">{#N/A,#N/A,TRUE,"попередні"}</definedName>
    <definedName name="e" localSheetId="6">{#N/A,#N/A,TRUE,"попередні"}</definedName>
    <definedName name="e" localSheetId="14">{#N/A,#N/A,TRUE,"попередні"}</definedName>
    <definedName name="e" localSheetId="2">{#N/A,#N/A,TRUE,"попередні"}</definedName>
    <definedName name="e" localSheetId="1">{#N/A,#N/A,TRUE,"попередні"}</definedName>
    <definedName name="e">{#N/A,#N/A,TRUE,"попередні"}</definedName>
    <definedName name="ee">[14]!ee</definedName>
    <definedName name="ekymay">[14]!ekymay</definedName>
    <definedName name="Electro">[2]Ini!$C$53</definedName>
    <definedName name="ElectroCell">[2]Ini!$C$53</definedName>
    <definedName name="ElectroTeplo1">[2]Ini!$C$55</definedName>
    <definedName name="ElectroTeplo1Cell">[2]Ini!$C$55</definedName>
    <definedName name="ElectroTeplo2">[2]Ini!$C$56</definedName>
    <definedName name="ElectroTeplo2Cell">[2]Ini!$C$56</definedName>
    <definedName name="email">#REF!</definedName>
    <definedName name="ew">[14]!ew</definedName>
    <definedName name="Excel_BuiltIn_Criteria">#REF!</definedName>
    <definedName name="Excel_BuiltIn_Database">#REF!</definedName>
    <definedName name="Excel_BuiltIn_Extract">#REF!</definedName>
    <definedName name="Excel_BuiltIn_Print_Area_1">#REF!</definedName>
    <definedName name="Excel_BuiltIn_Print_Area_3">#REF!</definedName>
    <definedName name="Excel_BuiltIn_Print_Area_9">#REF!</definedName>
    <definedName name="Excel_BuiltIn_Print_Titles_2_1">#REF!</definedName>
    <definedName name="ExternalData2">[2]Плани!$A$1:$E$3</definedName>
    <definedName name="f">'[21]3 утв.'!$F$1:$H$65536,'[21]3 утв.'!$P$1:$AQ$65536</definedName>
    <definedName name="fghjh">'[22]ат_на 2004_витрати_1'!#REF!</definedName>
    <definedName name="FinDAte">#REF!</definedName>
    <definedName name="firm">#REF!</definedName>
    <definedName name="FirstDataRow">[2]Ini!$C$7</definedName>
    <definedName name="footer">#REF!</definedName>
    <definedName name="ForDebug">#REF!</definedName>
    <definedName name="Format">[2]Ini!$C$57</definedName>
    <definedName name="FormatCell">[2]Ini!$C$57</definedName>
    <definedName name="G">[14]!g</definedName>
    <definedName name="GER">[14]!GER</definedName>
    <definedName name="gg">[14]!gg</definedName>
    <definedName name="ggg">#REF!</definedName>
    <definedName name="group">#REF!</definedName>
    <definedName name="h">[14]!h</definedName>
    <definedName name="Heading">[2]Ini!$C$8</definedName>
    <definedName name="hhhhh">[14]!hhhhh</definedName>
    <definedName name="hopok">[14]!hopok</definedName>
    <definedName name="HTML_CodePage" hidden="1">1251</definedName>
    <definedName name="HTML_Control" localSheetId="0" hidden="1">{"'таб 21'!$A$1:$U$24","'таб 21'!$A$1:$U$1"}</definedName>
    <definedName name="HTML_Control" localSheetId="7" hidden="1">{"'таб 21'!$A$1:$U$24","'таб 21'!$A$1:$U$1"}</definedName>
    <definedName name="HTML_Control" localSheetId="8" hidden="1">{"'таб 21'!$A$1:$U$24","'таб 21'!$A$1:$U$1"}</definedName>
    <definedName name="HTML_Control" localSheetId="9" hidden="1">{"'таб 21'!$A$1:$U$24","'таб 21'!$A$1:$U$1"}</definedName>
    <definedName name="HTML_Control" localSheetId="10" hidden="1">{"'таб 21'!$A$1:$U$24","'таб 21'!$A$1:$U$1"}</definedName>
    <definedName name="HTML_Control" localSheetId="11" hidden="1">{"'таб 21'!$A$1:$U$24","'таб 21'!$A$1:$U$1"}</definedName>
    <definedName name="HTML_Control" localSheetId="4" hidden="1">{"'таб 21'!$A$1:$U$24","'таб 21'!$A$1:$U$1"}</definedName>
    <definedName name="HTML_Control" localSheetId="12" hidden="1">{"'таб 21'!$A$1:$U$24","'таб 21'!$A$1:$U$1"}</definedName>
    <definedName name="HTML_Control" localSheetId="5" hidden="1">{"'таб 21'!$A$1:$U$24","'таб 21'!$A$1:$U$1"}</definedName>
    <definedName name="HTML_Control" localSheetId="13" hidden="1">{"'таб 21'!$A$1:$U$24","'таб 21'!$A$1:$U$1"}</definedName>
    <definedName name="HTML_Control" localSheetId="6" hidden="1">{"'таб 21'!$A$1:$U$24","'таб 21'!$A$1:$U$1"}</definedName>
    <definedName name="HTML_Control" localSheetId="14" hidden="1">{"'таб 21'!$A$1:$U$24","'таб 21'!$A$1:$U$1"}</definedName>
    <definedName name="HTML_Control" localSheetId="2" hidden="1">{"'таб 21'!$A$1:$U$24","'таб 21'!$A$1:$U$1"}</definedName>
    <definedName name="HTML_Control" localSheetId="1" hidden="1">{"'таб 21'!$A$1:$U$24","'таб 21'!$A$1:$U$1"}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">[14]!i</definedName>
    <definedName name="ID_201301">'[23]2013'!$A$3:$A$252</definedName>
    <definedName name="ID_201302">'[23]2013'!$C$3:$C$252</definedName>
    <definedName name="ID_201303">'[23]2013'!$E$3:$E$252</definedName>
    <definedName name="ID_201304">'[23]2013'!$G$3:$G$252</definedName>
    <definedName name="ID_201305">'[23]2013'!$I$3:$I$252</definedName>
    <definedName name="ID_201306">'[23]2013'!$K$3:$K$252</definedName>
    <definedName name="ID_201307">'[23]2013'!$M$3:$M$252</definedName>
    <definedName name="ID_201308">'[23]2013'!$O$3:$O$252</definedName>
    <definedName name="ID_201309">'[23]2013'!$Q$3:$Q$252</definedName>
    <definedName name="ID_201310">'[23]2013'!$S$3:$S$252</definedName>
    <definedName name="ID_201311">'[23]2013'!$U$3:$U$252</definedName>
    <definedName name="ID_201312">'[23]2013'!$W$3:$W$252</definedName>
    <definedName name="ID_201401">'[23]2014'!$A$3:$A$252</definedName>
    <definedName name="ID_201402">'[23]2014'!$C$3:$C$252</definedName>
    <definedName name="ID_201403">'[23]2014'!$E$3:$E$252</definedName>
    <definedName name="ID_201404">'[23]2014'!$G$3:$G$252</definedName>
    <definedName name="ID_201405">'[23]2014'!$I$3:$I$252</definedName>
    <definedName name="ID_201406">'[23]2014'!$K$3:$K$252</definedName>
    <definedName name="ID_201407">'[23]2014'!$M$3:$M$252</definedName>
    <definedName name="ID_201408">'[23]2014'!$O$3:$O$252</definedName>
    <definedName name="ID_201409">'[23]2014'!$Q$3:$Q$252</definedName>
    <definedName name="ID_201410">'[23]2014'!$S$3:$S$252</definedName>
    <definedName name="ID_201411">'[23]2014'!$U$3:$U$252</definedName>
    <definedName name="ID_201412">'[23]2014'!$W$3:$W$252</definedName>
    <definedName name="ID_201501">'[23]2015'!$A$3:$A$252</definedName>
    <definedName name="ID_201502">'[23]2015'!$C$3:$C$252</definedName>
    <definedName name="ID_201503">'[23]2015'!$E$3:$E$252</definedName>
    <definedName name="ID_201504">'[23]2015'!$G$3:$G$252</definedName>
    <definedName name="ID_201505">'[23]2015'!$I$3:$I$252</definedName>
    <definedName name="ID_201506">'[23]2015'!$K$3:$K$252</definedName>
    <definedName name="ID_201507">'[23]2015'!$M$3:$M$252</definedName>
    <definedName name="ID_201508">'[23]2015'!$O$3:$O$252</definedName>
    <definedName name="ID_201509">'[23]2015'!$Q$3:$Q$252</definedName>
    <definedName name="ID_201510">'[23]2015'!$S$3:$S$252</definedName>
    <definedName name="ID_201511">'[23]2015'!$U$3:$U$252</definedName>
    <definedName name="id_dep">[2]Філіали!$B$2:$B$20</definedName>
    <definedName name="id_p">[2]Періоди!$A$2:$A$35</definedName>
    <definedName name="Id_TypeList">'[24]типи данних філії'!#REF!</definedName>
    <definedName name="ii" localSheetId="0">{"'таб 21'!$A$1:$U$24","'таб 21'!$A$1:$U$1"}</definedName>
    <definedName name="ii" localSheetId="7">{"'таб 21'!$A$1:$U$24","'таб 21'!$A$1:$U$1"}</definedName>
    <definedName name="ii" localSheetId="8">{"'таб 21'!$A$1:$U$24","'таб 21'!$A$1:$U$1"}</definedName>
    <definedName name="ii" localSheetId="9">{"'таб 21'!$A$1:$U$24","'таб 21'!$A$1:$U$1"}</definedName>
    <definedName name="ii" localSheetId="10">{"'таб 21'!$A$1:$U$24","'таб 21'!$A$1:$U$1"}</definedName>
    <definedName name="ii" localSheetId="11">{"'таб 21'!$A$1:$U$24","'таб 21'!$A$1:$U$1"}</definedName>
    <definedName name="ii" localSheetId="4">{"'таб 21'!$A$1:$U$24","'таб 21'!$A$1:$U$1"}</definedName>
    <definedName name="ii" localSheetId="12">{"'таб 21'!$A$1:$U$24","'таб 21'!$A$1:$U$1"}</definedName>
    <definedName name="ii" localSheetId="5">{"'таб 21'!$A$1:$U$24","'таб 21'!$A$1:$U$1"}</definedName>
    <definedName name="ii" localSheetId="13">{"'таб 21'!$A$1:$U$24","'таб 21'!$A$1:$U$1"}</definedName>
    <definedName name="ii" localSheetId="6">{"'таб 21'!$A$1:$U$24","'таб 21'!$A$1:$U$1"}</definedName>
    <definedName name="ii" localSheetId="14">{"'таб 21'!$A$1:$U$24","'таб 21'!$A$1:$U$1"}</definedName>
    <definedName name="ii" localSheetId="2">{"'таб 21'!$A$1:$U$24","'таб 21'!$A$1:$U$1"}</definedName>
    <definedName name="ii" localSheetId="1">{"'таб 21'!$A$1:$U$24","'таб 21'!$A$1:$U$1"}</definedName>
    <definedName name="ii">{"'таб 21'!$A$1:$U$24","'таб 21'!$A$1:$U$1"}</definedName>
    <definedName name="iii_contr" localSheetId="0" hidden="1">{"'таб 21'!$A$1:$U$24","'таб 21'!$A$1:$U$1"}</definedName>
    <definedName name="iii_contr" localSheetId="7" hidden="1">{"'таб 21'!$A$1:$U$24","'таб 21'!$A$1:$U$1"}</definedName>
    <definedName name="iii_contr" localSheetId="8" hidden="1">{"'таб 21'!$A$1:$U$24","'таб 21'!$A$1:$U$1"}</definedName>
    <definedName name="iii_contr" localSheetId="9" hidden="1">{"'таб 21'!$A$1:$U$24","'таб 21'!$A$1:$U$1"}</definedName>
    <definedName name="iii_contr" localSheetId="10" hidden="1">{"'таб 21'!$A$1:$U$24","'таб 21'!$A$1:$U$1"}</definedName>
    <definedName name="iii_contr" localSheetId="11" hidden="1">{"'таб 21'!$A$1:$U$24","'таб 21'!$A$1:$U$1"}</definedName>
    <definedName name="iii_contr" localSheetId="4" hidden="1">{"'таб 21'!$A$1:$U$24","'таб 21'!$A$1:$U$1"}</definedName>
    <definedName name="iii_contr" localSheetId="12" hidden="1">{"'таб 21'!$A$1:$U$24","'таб 21'!$A$1:$U$1"}</definedName>
    <definedName name="iii_contr" localSheetId="5" hidden="1">{"'таб 21'!$A$1:$U$24","'таб 21'!$A$1:$U$1"}</definedName>
    <definedName name="iii_contr" localSheetId="13" hidden="1">{"'таб 21'!$A$1:$U$24","'таб 21'!$A$1:$U$1"}</definedName>
    <definedName name="iii_contr" localSheetId="6" hidden="1">{"'таб 21'!$A$1:$U$24","'таб 21'!$A$1:$U$1"}</definedName>
    <definedName name="iii_contr" localSheetId="14" hidden="1">{"'таб 21'!$A$1:$U$24","'таб 21'!$A$1:$U$1"}</definedName>
    <definedName name="iii_contr" localSheetId="2" hidden="1">{"'таб 21'!$A$1:$U$24","'таб 21'!$A$1:$U$1"}</definedName>
    <definedName name="iii_contr" localSheetId="1" hidden="1">{"'таб 21'!$A$1:$U$24","'таб 21'!$A$1:$U$1"}</definedName>
    <definedName name="iii_contr" hidden="1">{"'таб 21'!$A$1:$U$24","'таб 21'!$A$1:$U$1"}</definedName>
    <definedName name="Intercompany">#REF!</definedName>
    <definedName name="j">[14]!j</definedName>
    <definedName name="k">[14]!k</definedName>
    <definedName name="Katya">[14]!Katya</definedName>
    <definedName name="KBCN" localSheetId="0" hidden="1">{#N/A,#N/A,FALSE,"9PS0"}</definedName>
    <definedName name="KBCN" localSheetId="7" hidden="1">{#N/A,#N/A,FALSE,"9PS0"}</definedName>
    <definedName name="KBCN" localSheetId="8" hidden="1">{#N/A,#N/A,FALSE,"9PS0"}</definedName>
    <definedName name="KBCN" localSheetId="9" hidden="1">{#N/A,#N/A,FALSE,"9PS0"}</definedName>
    <definedName name="KBCN" localSheetId="10" hidden="1">{#N/A,#N/A,FALSE,"9PS0"}</definedName>
    <definedName name="KBCN" localSheetId="11" hidden="1">{#N/A,#N/A,FALSE,"9PS0"}</definedName>
    <definedName name="KBCN" localSheetId="4" hidden="1">{#N/A,#N/A,FALSE,"9PS0"}</definedName>
    <definedName name="KBCN" localSheetId="12" hidden="1">{#N/A,#N/A,FALSE,"9PS0"}</definedName>
    <definedName name="KBCN" localSheetId="5" hidden="1">{#N/A,#N/A,FALSE,"9PS0"}</definedName>
    <definedName name="KBCN" localSheetId="13" hidden="1">{#N/A,#N/A,FALSE,"9PS0"}</definedName>
    <definedName name="KBCN" localSheetId="6" hidden="1">{#N/A,#N/A,FALSE,"9PS0"}</definedName>
    <definedName name="KBCN" localSheetId="14" hidden="1">{#N/A,#N/A,FALSE,"9PS0"}</definedName>
    <definedName name="KBCN" localSheetId="2" hidden="1">{#N/A,#N/A,FALSE,"9PS0"}</definedName>
    <definedName name="KBCN" localSheetId="1" hidden="1">{#N/A,#N/A,FALSE,"9PS0"}</definedName>
    <definedName name="KBCN" hidden="1">{#N/A,#N/A,FALSE,"9PS0"}</definedName>
    <definedName name="kkkk">[14]!kkkk</definedName>
    <definedName name="kod">[2]Періоди!$B$2:$B$35</definedName>
    <definedName name="koef_e_EZ">[2]KOEF!$E$2</definedName>
    <definedName name="koef_e_T5">[25]KOEF!$C$2</definedName>
    <definedName name="koef_e_T6">[25]KOEF!$D$2</definedName>
    <definedName name="koefE_1.1.1.">#REF!</definedName>
    <definedName name="koefE_1.1.2.">#REF!</definedName>
    <definedName name="koefE_1_1_1_">#REF!</definedName>
    <definedName name="koefE_1_1_2_">#REF!</definedName>
    <definedName name="koefT_1.2.">#REF!</definedName>
    <definedName name="koefT_1_2_">#REF!</definedName>
    <definedName name="kot" localSheetId="0" hidden="1">{#N/A,#N/A,FALSE,"9PS0"}</definedName>
    <definedName name="kot" localSheetId="7" hidden="1">{#N/A,#N/A,FALSE,"9PS0"}</definedName>
    <definedName name="kot" localSheetId="8" hidden="1">{#N/A,#N/A,FALSE,"9PS0"}</definedName>
    <definedName name="kot" localSheetId="9" hidden="1">{#N/A,#N/A,FALSE,"9PS0"}</definedName>
    <definedName name="kot" localSheetId="10" hidden="1">{#N/A,#N/A,FALSE,"9PS0"}</definedName>
    <definedName name="kot" localSheetId="11" hidden="1">{#N/A,#N/A,FALSE,"9PS0"}</definedName>
    <definedName name="kot" localSheetId="4" hidden="1">{#N/A,#N/A,FALSE,"9PS0"}</definedName>
    <definedName name="kot" localSheetId="12" hidden="1">{#N/A,#N/A,FALSE,"9PS0"}</definedName>
    <definedName name="kot" localSheetId="5" hidden="1">{#N/A,#N/A,FALSE,"9PS0"}</definedName>
    <definedName name="kot" localSheetId="13" hidden="1">{#N/A,#N/A,FALSE,"9PS0"}</definedName>
    <definedName name="kot" localSheetId="6" hidden="1">{#N/A,#N/A,FALSE,"9PS0"}</definedName>
    <definedName name="kot" localSheetId="14" hidden="1">{#N/A,#N/A,FALSE,"9PS0"}</definedName>
    <definedName name="kot" localSheetId="2" hidden="1">{#N/A,#N/A,FALSE,"9PS0"}</definedName>
    <definedName name="kot" localSheetId="1" hidden="1">{#N/A,#N/A,FALSE,"9PS0"}</definedName>
    <definedName name="kot" hidden="1">{#N/A,#N/A,FALSE,"9PS0"}</definedName>
    <definedName name="l">[26]Ф2!$F$4</definedName>
    <definedName name="LastDataLev">[20]Ini!$C$46</definedName>
    <definedName name="LastDep_Full">[2]Ini!$C$13</definedName>
    <definedName name="LastDep_FullD">[2]Ini!$C$18</definedName>
    <definedName name="LastDep_Name">[2]Ini!$C$12</definedName>
    <definedName name="LastDep_NameD">[2]Ini!$C$17</definedName>
    <definedName name="LastDtLev">[20]Ini!$C$38</definedName>
    <definedName name="LastID_DEP">[2]Ini!$C$11</definedName>
    <definedName name="LastID_DEPD">[2]Ini!$C$16</definedName>
    <definedName name="LastID_PLAN">[2]Ini!$C$21</definedName>
    <definedName name="LastId_rep">[2]Ini!$C$28</definedName>
    <definedName name="LastId_repD">[2]Ini!$C$24</definedName>
    <definedName name="LastId_type">[2]Ini!$C$20</definedName>
    <definedName name="LastItem">[27]Лист1!$A$1</definedName>
    <definedName name="LastLev">[2]Ini!$C$37</definedName>
    <definedName name="LastMonth">[28]Ini!$B$5</definedName>
    <definedName name="LastPeriodId">[2]Ini!$C$32</definedName>
    <definedName name="LastPeriodKod">[2]Ini!$C$33</definedName>
    <definedName name="LastPeriodPoz">[2]Ini!$C$31</definedName>
    <definedName name="LastPeriodRuName">[2]Ini!$C$35</definedName>
    <definedName name="LastPeriodUkName">[2]Ini!$C$34</definedName>
    <definedName name="LastPoz">[2]Ini!$C$10</definedName>
    <definedName name="LastPozD">[2]Ini!$C$15</definedName>
    <definedName name="LastQ">[7]Periods!$B$6</definedName>
    <definedName name="LastRepName">[2]Ini!$C$29</definedName>
    <definedName name="LastRepNameD">[2]Ini!$C$25</definedName>
    <definedName name="LastRepPoz">[2]Ini!$C$27</definedName>
    <definedName name="LastRepPozD">[2]Ini!$C$23</definedName>
    <definedName name="LastStLev">[2]Ini!$C$37</definedName>
    <definedName name="LastTypePoz">[2]Ini!$C$19</definedName>
    <definedName name="LastYear">[2]Ini!$C$1</definedName>
    <definedName name="lena">'[22]ат_на 2004_витрати_1'!#REF!</definedName>
    <definedName name="Lev0">[2]Формати!$B$2:$E$2</definedName>
    <definedName name="Level1">[2]Формати!$B$3:$E$3</definedName>
    <definedName name="Level2">[2]Формати!$B$4:$E$4</definedName>
    <definedName name="Level3">[2]Формати!$B$5:$E$5</definedName>
    <definedName name="Level4">[2]Формати!$B$6:$E$6</definedName>
    <definedName name="Level5">[2]Формати!$B$7:$E$7</definedName>
    <definedName name="LevNames">[20]Ini!$C$40:$C$44</definedName>
    <definedName name="limlist">#REF!</definedName>
    <definedName name="llllll">[14]!llllll</definedName>
    <definedName name="Lv0">[2]Формати!$B$2:$E$2</definedName>
    <definedName name="m" localSheetId="0" hidden="1">{"'таб 21'!$A$1:$U$24","'таб 21'!$A$1:$U$1"}</definedName>
    <definedName name="m" localSheetId="7" hidden="1">{"'таб 21'!$A$1:$U$24","'таб 21'!$A$1:$U$1"}</definedName>
    <definedName name="m" localSheetId="8" hidden="1">{"'таб 21'!$A$1:$U$24","'таб 21'!$A$1:$U$1"}</definedName>
    <definedName name="m" localSheetId="9" hidden="1">{"'таб 21'!$A$1:$U$24","'таб 21'!$A$1:$U$1"}</definedName>
    <definedName name="m" localSheetId="10" hidden="1">{"'таб 21'!$A$1:$U$24","'таб 21'!$A$1:$U$1"}</definedName>
    <definedName name="m" localSheetId="11" hidden="1">{"'таб 21'!$A$1:$U$24","'таб 21'!$A$1:$U$1"}</definedName>
    <definedName name="m" localSheetId="4" hidden="1">{"'таб 21'!$A$1:$U$24","'таб 21'!$A$1:$U$1"}</definedName>
    <definedName name="m" localSheetId="12" hidden="1">{"'таб 21'!$A$1:$U$24","'таб 21'!$A$1:$U$1"}</definedName>
    <definedName name="m" localSheetId="5" hidden="1">{"'таб 21'!$A$1:$U$24","'таб 21'!$A$1:$U$1"}</definedName>
    <definedName name="m" localSheetId="13" hidden="1">{"'таб 21'!$A$1:$U$24","'таб 21'!$A$1:$U$1"}</definedName>
    <definedName name="m" localSheetId="6" hidden="1">{"'таб 21'!$A$1:$U$24","'таб 21'!$A$1:$U$1"}</definedName>
    <definedName name="m" localSheetId="14" hidden="1">{"'таб 21'!$A$1:$U$24","'таб 21'!$A$1:$U$1"}</definedName>
    <definedName name="m" localSheetId="2" hidden="1">{"'таб 21'!$A$1:$U$24","'таб 21'!$A$1:$U$1"}</definedName>
    <definedName name="m" localSheetId="1" hidden="1">{"'таб 21'!$A$1:$U$24","'таб 21'!$A$1:$U$1"}</definedName>
    <definedName name="m" hidden="1">{"'таб 21'!$A$1:$U$24","'таб 21'!$A$1:$U$1"}</definedName>
    <definedName name="Markohim">#REF!</definedName>
    <definedName name="may">[14]!may</definedName>
    <definedName name="MAYEK">[14]!MAYEK</definedName>
    <definedName name="mnth">#REF!</definedName>
    <definedName name="n" localSheetId="0" hidden="1">{"'таб 21'!$A$1:$U$24","'таб 21'!$A$1:$U$1"}</definedName>
    <definedName name="n" localSheetId="7" hidden="1">{"'таб 21'!$A$1:$U$24","'таб 21'!$A$1:$U$1"}</definedName>
    <definedName name="n" localSheetId="8" hidden="1">{"'таб 21'!$A$1:$U$24","'таб 21'!$A$1:$U$1"}</definedName>
    <definedName name="n" localSheetId="9" hidden="1">{"'таб 21'!$A$1:$U$24","'таб 21'!$A$1:$U$1"}</definedName>
    <definedName name="n" localSheetId="10" hidden="1">{"'таб 21'!$A$1:$U$24","'таб 21'!$A$1:$U$1"}</definedName>
    <definedName name="n" localSheetId="11" hidden="1">{"'таб 21'!$A$1:$U$24","'таб 21'!$A$1:$U$1"}</definedName>
    <definedName name="n" localSheetId="4" hidden="1">{"'таб 21'!$A$1:$U$24","'таб 21'!$A$1:$U$1"}</definedName>
    <definedName name="n" localSheetId="12" hidden="1">{"'таб 21'!$A$1:$U$24","'таб 21'!$A$1:$U$1"}</definedName>
    <definedName name="n" localSheetId="5" hidden="1">{"'таб 21'!$A$1:$U$24","'таб 21'!$A$1:$U$1"}</definedName>
    <definedName name="n" localSheetId="13" hidden="1">{"'таб 21'!$A$1:$U$24","'таб 21'!$A$1:$U$1"}</definedName>
    <definedName name="n" localSheetId="6" hidden="1">{"'таб 21'!$A$1:$U$24","'таб 21'!$A$1:$U$1"}</definedName>
    <definedName name="n" localSheetId="14" hidden="1">{"'таб 21'!$A$1:$U$24","'таб 21'!$A$1:$U$1"}</definedName>
    <definedName name="n" localSheetId="2" hidden="1">{"'таб 21'!$A$1:$U$24","'таб 21'!$A$1:$U$1"}</definedName>
    <definedName name="n" localSheetId="1" hidden="1">{"'таб 21'!$A$1:$U$24","'таб 21'!$A$1:$U$1"}</definedName>
    <definedName name="n" hidden="1">{"'таб 21'!$A$1:$U$24","'таб 21'!$A$1:$U$1"}</definedName>
    <definedName name="NumFormat">[2]Формати!$B$16</definedName>
    <definedName name="o">[14]!o</definedName>
    <definedName name="OMEL08" hidden="1">'[9]3 утв.'!$F$1:$H$65536,'[9]3 утв.'!$P$1:$AQ$65536</definedName>
    <definedName name="otg_okat_ukr_data">#REF!</definedName>
    <definedName name="otg_okat_ukr_pokup">#REF!</definedName>
    <definedName name="otg_okat_ukr_ves">#REF!</definedName>
    <definedName name="oxrtryd" localSheetId="0" hidden="1">{#N/A,#N/A,FALSE,"9PS0"}</definedName>
    <definedName name="oxrtryd" localSheetId="7" hidden="1">{#N/A,#N/A,FALSE,"9PS0"}</definedName>
    <definedName name="oxrtryd" localSheetId="8" hidden="1">{#N/A,#N/A,FALSE,"9PS0"}</definedName>
    <definedName name="oxrtryd" localSheetId="9" hidden="1">{#N/A,#N/A,FALSE,"9PS0"}</definedName>
    <definedName name="oxrtryd" localSheetId="10" hidden="1">{#N/A,#N/A,FALSE,"9PS0"}</definedName>
    <definedName name="oxrtryd" localSheetId="11" hidden="1">{#N/A,#N/A,FALSE,"9PS0"}</definedName>
    <definedName name="oxrtryd" localSheetId="4" hidden="1">{#N/A,#N/A,FALSE,"9PS0"}</definedName>
    <definedName name="oxrtryd" localSheetId="12" hidden="1">{#N/A,#N/A,FALSE,"9PS0"}</definedName>
    <definedName name="oxrtryd" localSheetId="5" hidden="1">{#N/A,#N/A,FALSE,"9PS0"}</definedName>
    <definedName name="oxrtryd" localSheetId="13" hidden="1">{#N/A,#N/A,FALSE,"9PS0"}</definedName>
    <definedName name="oxrtryd" localSheetId="6" hidden="1">{#N/A,#N/A,FALSE,"9PS0"}</definedName>
    <definedName name="oxrtryd" localSheetId="14" hidden="1">{#N/A,#N/A,FALSE,"9PS0"}</definedName>
    <definedName name="oxrtryd" localSheetId="2" hidden="1">{#N/A,#N/A,FALSE,"9PS0"}</definedName>
    <definedName name="oxrtryd" localSheetId="1" hidden="1">{#N/A,#N/A,FALSE,"9PS0"}</definedName>
    <definedName name="oxrtryd" hidden="1">{#N/A,#N/A,FALSE,"9PS0"}</definedName>
    <definedName name="p">[14]!p</definedName>
    <definedName name="P_101">#REF!</definedName>
    <definedName name="P_102">#REF!</definedName>
    <definedName name="P_103">#REF!</definedName>
    <definedName name="P_104">#REF!</definedName>
    <definedName name="P_105">#REF!</definedName>
    <definedName name="P_106">#REF!</definedName>
    <definedName name="P_107">#REF!</definedName>
    <definedName name="P_108">#REF!</definedName>
    <definedName name="P_109">#REF!</definedName>
    <definedName name="P_110">#REF!</definedName>
    <definedName name="P_111">#REF!</definedName>
    <definedName name="P_112">#REF!</definedName>
    <definedName name="P_113">#REF!</definedName>
    <definedName name="P_114">#REF!</definedName>
    <definedName name="P01.3_к1">#REF!</definedName>
    <definedName name="P01.3_к2">#REF!</definedName>
    <definedName name="P01.3_к3">#REF!</definedName>
    <definedName name="P01.3_к4">#REF!</definedName>
    <definedName name="P01.4_к1">#REF!</definedName>
    <definedName name="P01.4_к2">#REF!</definedName>
    <definedName name="P01.4_к3">#REF!</definedName>
    <definedName name="P01.4_к4">#REF!</definedName>
    <definedName name="P01.5.1_3">#REF!</definedName>
    <definedName name="P01.5.2_3">#REF!</definedName>
    <definedName name="P01.5_3">#REF!</definedName>
    <definedName name="P02.3_к1">#REF!</definedName>
    <definedName name="P02.3_к2">#REF!</definedName>
    <definedName name="P02.3_к3">#REF!</definedName>
    <definedName name="P02.3_к4">#REF!</definedName>
    <definedName name="P04.07_к1">#REF!</definedName>
    <definedName name="P04.07_к2">#REF!</definedName>
    <definedName name="P04.07_к3">#REF!</definedName>
    <definedName name="P04.07_к4">#REF!</definedName>
    <definedName name="P04.12_к1">'[29]разом  2010'!#REF!</definedName>
    <definedName name="P04.12_к2">'[29]разом  2010'!#REF!</definedName>
    <definedName name="P04.12_к3">'[29]разом  2010'!#REF!</definedName>
    <definedName name="P04.12_к4">'[29]разом  2010'!#REF!</definedName>
    <definedName name="P04.12_нп">#REF!</definedName>
    <definedName name="P04.13_к1">'[29]разом  2010'!#REF!</definedName>
    <definedName name="P04.13_к2">'[29]разом  2010'!#REF!</definedName>
    <definedName name="P04.13_к3">'[29]разом  2010'!#REF!</definedName>
    <definedName name="P04.13_к4">'[29]разом  2010'!#REF!</definedName>
    <definedName name="P04.13_нп">#REF!</definedName>
    <definedName name="P05.3_к1">#REF!</definedName>
    <definedName name="P05.3_к2">#REF!</definedName>
    <definedName name="P05.3_к3">#REF!</definedName>
    <definedName name="P05.3_к4">#REF!</definedName>
    <definedName name="P07_к">#REF!</definedName>
    <definedName name="P07_нп">#REF!</definedName>
    <definedName name="P1.6_к1">#REF!</definedName>
    <definedName name="P1.6_к3">#REF!</definedName>
    <definedName name="P1.6_к4">#REF!</definedName>
    <definedName name="P10_к1">#REF!</definedName>
    <definedName name="P10_к2">#REF!</definedName>
    <definedName name="P10_к3">#REF!</definedName>
    <definedName name="P10_к4">#REF!</definedName>
    <definedName name="P13.5.1_к1">#REF!</definedName>
    <definedName name="P13.5.1_к2">#REF!</definedName>
    <definedName name="P13.5.1_к3">#REF!</definedName>
    <definedName name="P13.5.1_к4">#REF!</definedName>
    <definedName name="P13.5.1_нп">#REF!</definedName>
    <definedName name="P13.5.2_к1">#REF!</definedName>
    <definedName name="P13.5.2_к2">#REF!</definedName>
    <definedName name="P13.5.2_к3">#REF!</definedName>
    <definedName name="P13.5.2_к4">#REF!</definedName>
    <definedName name="P13.5.2_нп">#REF!</definedName>
    <definedName name="P13.7_к1">#REF!</definedName>
    <definedName name="P13.7_к2">#REF!</definedName>
    <definedName name="P13.7_к3">#REF!</definedName>
    <definedName name="P13.7_к4">#REF!</definedName>
    <definedName name="P13_к1">#REF!</definedName>
    <definedName name="P13_к2">#REF!</definedName>
    <definedName name="P13_к3">#REF!</definedName>
    <definedName name="P13_к4">#REF!</definedName>
    <definedName name="P19.1_к2">#REF!</definedName>
    <definedName name="P19.1_к3">#REF!</definedName>
    <definedName name="P19.1_к4">#REF!</definedName>
    <definedName name="P23_к1">#REF!</definedName>
    <definedName name="P23_к2">#REF!</definedName>
    <definedName name="P23_к3">#REF!</definedName>
    <definedName name="P23_к4">#REF!</definedName>
    <definedName name="P4.1_к1">#REF!</definedName>
    <definedName name="P4.1_к2">#REF!</definedName>
    <definedName name="P4.1_к3">#REF!</definedName>
    <definedName name="P4.1_к4">#REF!</definedName>
    <definedName name="P4.1_л">#REF!</definedName>
    <definedName name="P4.1_п">#REF!</definedName>
    <definedName name="P4.5_к1">#REF!</definedName>
    <definedName name="P4.5_к2">#REF!</definedName>
    <definedName name="P4.5_к3">#REF!</definedName>
    <definedName name="P4.5_к4">#REF!</definedName>
    <definedName name="P6.1_к1">#REF!</definedName>
    <definedName name="P6.1_к2">#REF!</definedName>
    <definedName name="P6.1_к3">#REF!</definedName>
    <definedName name="P6.1_к4">#REF!</definedName>
    <definedName name="P6.1_нп">#REF!</definedName>
    <definedName name="P6.2_к1">#REF!</definedName>
    <definedName name="P6.2_к2">#REF!</definedName>
    <definedName name="P6.2_к3">#REF!</definedName>
    <definedName name="P6.2_к4">#REF!</definedName>
    <definedName name="P6.2_нп">#REF!</definedName>
    <definedName name="P6.3_к1">#REF!</definedName>
    <definedName name="P6.3_к2">#REF!</definedName>
    <definedName name="P6.3_к3">#REF!</definedName>
    <definedName name="P6.3_к4">#REF!</definedName>
    <definedName name="P6.3_нп">#REF!</definedName>
    <definedName name="P6_к1">#REF!</definedName>
    <definedName name="P6_к2">#REF!</definedName>
    <definedName name="P6_к3">#REF!</definedName>
    <definedName name="P6_к4">#REF!</definedName>
    <definedName name="P6_нп">#REF!</definedName>
    <definedName name="P7.1_к1">#REF!</definedName>
    <definedName name="P7.1_к2">#REF!</definedName>
    <definedName name="P7.1_к3">#REF!</definedName>
    <definedName name="P7.1_к4">#REF!</definedName>
    <definedName name="P7.1_нп">#REF!</definedName>
    <definedName name="P7.2_к1">#REF!</definedName>
    <definedName name="P7.2_к2">#REF!</definedName>
    <definedName name="P7.2_к3">#REF!</definedName>
    <definedName name="P7.2_к4">#REF!</definedName>
    <definedName name="P7.2_нп">#REF!</definedName>
    <definedName name="P7.3_к1">#REF!</definedName>
    <definedName name="P7.3_к2">#REF!</definedName>
    <definedName name="P7.3_к3">#REF!</definedName>
    <definedName name="P7.3_к4">#REF!</definedName>
    <definedName name="P7.3_нп">#REF!</definedName>
    <definedName name="P7_к1">#REF!</definedName>
    <definedName name="P7_к2">#REF!</definedName>
    <definedName name="P7_к3">#REF!</definedName>
    <definedName name="P7_к4">#REF!</definedName>
    <definedName name="P7_нп">#REF!</definedName>
    <definedName name="period">#REF!</definedName>
    <definedName name="Periods">'[4]0'!$I$1:$I$16</definedName>
    <definedName name="pitanie" localSheetId="0" hidden="1">{#N/A,#N/A,FALSE,"9PS0"}</definedName>
    <definedName name="pitanie" localSheetId="7" hidden="1">{#N/A,#N/A,FALSE,"9PS0"}</definedName>
    <definedName name="pitanie" localSheetId="8" hidden="1">{#N/A,#N/A,FALSE,"9PS0"}</definedName>
    <definedName name="pitanie" localSheetId="9" hidden="1">{#N/A,#N/A,FALSE,"9PS0"}</definedName>
    <definedName name="pitanie" localSheetId="10" hidden="1">{#N/A,#N/A,FALSE,"9PS0"}</definedName>
    <definedName name="pitanie" localSheetId="11" hidden="1">{#N/A,#N/A,FALSE,"9PS0"}</definedName>
    <definedName name="pitanie" localSheetId="4" hidden="1">{#N/A,#N/A,FALSE,"9PS0"}</definedName>
    <definedName name="pitanie" localSheetId="12" hidden="1">{#N/A,#N/A,FALSE,"9PS0"}</definedName>
    <definedName name="pitanie" localSheetId="5" hidden="1">{#N/A,#N/A,FALSE,"9PS0"}</definedName>
    <definedName name="pitanie" localSheetId="13" hidden="1">{#N/A,#N/A,FALSE,"9PS0"}</definedName>
    <definedName name="pitanie" localSheetId="6" hidden="1">{#N/A,#N/A,FALSE,"9PS0"}</definedName>
    <definedName name="pitanie" localSheetId="14" hidden="1">{#N/A,#N/A,FALSE,"9PS0"}</definedName>
    <definedName name="pitanie" localSheetId="2" hidden="1">{#N/A,#N/A,FALSE,"9PS0"}</definedName>
    <definedName name="pitanie" localSheetId="1" hidden="1">{#N/A,#N/A,FALSE,"9PS0"}</definedName>
    <definedName name="pitanie" hidden="1">{#N/A,#N/A,FALSE,"9PS0"}</definedName>
    <definedName name="PK_201301">'[23]2013'!$B$3:$B$252</definedName>
    <definedName name="PK_201302">'[23]2013'!$D$3:$D$252</definedName>
    <definedName name="PK_201303">'[23]2013'!$F$3:$F$252</definedName>
    <definedName name="PK_201304">'[23]2013'!$H$3:$H$252</definedName>
    <definedName name="PK_201305">'[23]2013'!$J$3:$J$252</definedName>
    <definedName name="PK_201306">'[23]2013'!$L$3:$L$252</definedName>
    <definedName name="PK_201307">'[23]2013'!$N$3:$N$252</definedName>
    <definedName name="PK_201308">'[23]2013'!$P$3:$P$252</definedName>
    <definedName name="PK_201309">'[23]2013'!$R$3:$R$252</definedName>
    <definedName name="PK_201310">'[23]2013'!$T$3:$T$252</definedName>
    <definedName name="PK_201311">'[23]2013'!$V$3:$V$252</definedName>
    <definedName name="PK_201312">'[23]2013'!$X$3:$X$252</definedName>
    <definedName name="PK_201401">'[23]2014'!$B$3:$B$252</definedName>
    <definedName name="PK_201402">'[23]2014'!$D$3:$D$252</definedName>
    <definedName name="PK_201403">'[23]2014'!$F$3:$F$252</definedName>
    <definedName name="PK_201404">'[23]2014'!$H$3:$H$252</definedName>
    <definedName name="PK_201405">'[23]2014'!$J$3:$J$252</definedName>
    <definedName name="PK_201406">'[23]2014'!$L$3:$L$252</definedName>
    <definedName name="PK_201407">'[23]2014'!$N$3:$N$252</definedName>
    <definedName name="PK_201408">'[23]2014'!$P$3:$P$252</definedName>
    <definedName name="PK_201409">'[23]2014'!$R$3:$R$252</definedName>
    <definedName name="PK_201410">'[23]2014'!$T$3:$T$252</definedName>
    <definedName name="PK_201411">'[23]2014'!$V$3:$V$252</definedName>
    <definedName name="PK_201412">'[23]2014'!$X$3:$X$252</definedName>
    <definedName name="PK_201501">'[23]2015'!$B$3:$B$252</definedName>
    <definedName name="PK_201502">'[23]2015'!$D$3:$D$252</definedName>
    <definedName name="PK_201503">'[23]2015'!$F$3:$F$252</definedName>
    <definedName name="PK_201504">'[23]2015'!$H$3:$H$252</definedName>
    <definedName name="PK_201505">'[23]2015'!$J$3:$J$252</definedName>
    <definedName name="PK_201506">'[23]2015'!$L$3:$L$252</definedName>
    <definedName name="PK_201507">'[23]2015'!$N$3:$N$252</definedName>
    <definedName name="PK_201508">'[23]2015'!$P$3:$P$252</definedName>
    <definedName name="PK_201509">'[23]2015'!$R$3:$R$252</definedName>
    <definedName name="PK_201510">'[23]2015'!$T$3:$T$252</definedName>
    <definedName name="PK_201511">'[23]2015'!$V$3:$V$252</definedName>
    <definedName name="PL">[2]Плани!$A$2:$E$2</definedName>
    <definedName name="PLN">[2]Плани!$B$2:$E$2</definedName>
    <definedName name="POLO">[14]!POLO</definedName>
    <definedName name="Poz">[2]Філіали!$A$2:$A$20</definedName>
    <definedName name="pppp">[14]!pppp</definedName>
    <definedName name="PА_пу">#REF!</definedName>
    <definedName name="PА1_неу">#REF!</definedName>
    <definedName name="PА1_нп">#REF!</definedName>
    <definedName name="PА1_п">#REF!</definedName>
    <definedName name="PА1_пу">#REF!</definedName>
    <definedName name="PА2_неу">#REF!</definedName>
    <definedName name="PА2_нп">#REF!</definedName>
    <definedName name="PА2_п">#REF!</definedName>
    <definedName name="PА2_пу">#REF!</definedName>
    <definedName name="PА3_неу">#REF!</definedName>
    <definedName name="PА3_нп">#REF!</definedName>
    <definedName name="PА3_п">#REF!</definedName>
    <definedName name="PА3_пу">#REF!</definedName>
    <definedName name="PА4_неу">#REF!</definedName>
    <definedName name="PА4_нп">#REF!</definedName>
    <definedName name="PА4_п">#REF!</definedName>
    <definedName name="PА4_пу">#REF!</definedName>
    <definedName name="PА5_неу">#REF!</definedName>
    <definedName name="PА5_нп">#REF!</definedName>
    <definedName name="PА5_п">#REF!</definedName>
    <definedName name="PА5_пу">#REF!</definedName>
    <definedName name="PА6_неу">#REF!</definedName>
    <definedName name="PА6_нп">#REF!</definedName>
    <definedName name="PА6_п">#REF!</definedName>
    <definedName name="PА6_пу">#REF!</definedName>
    <definedName name="PА7_неу">#REF!</definedName>
    <definedName name="PА7_нп">#REF!</definedName>
    <definedName name="PА7_п">#REF!</definedName>
    <definedName name="PА7_пу">#REF!</definedName>
    <definedName name="PБ1_к">#REF!</definedName>
    <definedName name="PБ1_нп">#REF!</definedName>
    <definedName name="PБ1_пк">#REF!</definedName>
    <definedName name="PБ2_к">#REF!</definedName>
    <definedName name="PБ2_нп">#REF!</definedName>
    <definedName name="PБ2_пк">#REF!</definedName>
    <definedName name="PБ3_к">#REF!</definedName>
    <definedName name="PБ3_нп">#REF!</definedName>
    <definedName name="PБ3_пк">#REF!</definedName>
    <definedName name="PБ4_к">#REF!</definedName>
    <definedName name="PБ4_нп">#REF!</definedName>
    <definedName name="PБ4_пк">#REF!</definedName>
    <definedName name="PБ5_к">#REF!</definedName>
    <definedName name="PБ5_нп">#REF!</definedName>
    <definedName name="PБ5_пк">#REF!</definedName>
    <definedName name="PБ6_к">#REF!</definedName>
    <definedName name="PБ6_нп">#REF!</definedName>
    <definedName name="PБ6_пк">#REF!</definedName>
    <definedName name="PБ7_к">#REF!</definedName>
    <definedName name="PБ7_нп">#REF!</definedName>
    <definedName name="PБ7_пк">#REF!</definedName>
    <definedName name="PБ8_к">#REF!</definedName>
    <definedName name="PБ8_нп">#REF!</definedName>
    <definedName name="PБ8_пк">#REF!</definedName>
    <definedName name="PВ_к">#REF!</definedName>
    <definedName name="PВ_нп">#REF!</definedName>
    <definedName name="PВ_пк">#REF!</definedName>
    <definedName name="Q">[14]!Q</definedName>
    <definedName name="qq">[14]!qq</definedName>
    <definedName name="qqq">[17]факт!$E$16:$K$19,[17]факт!$E$21:$K$24,[17]факт!$E$26:$K$29,[17]факт!$E$31:$K$34,[17]факт!$E$36:$K$39,[17]факт!$E$41:$K$45,[17]факт!$E$47:$K$49,[17]факт!#REF!,[17]факт!#REF!,[17]факт!#REF!,[17]факт!#REF!,[17]факт!#REF!,[17]факт!#REF!,[17]факт!#REF!</definedName>
    <definedName name="QКТМ">[6]рік!#REF!</definedName>
    <definedName name="QКТМ1">[6]рік!#REF!</definedName>
    <definedName name="Qрозрах">[6]рік!#REF!</definedName>
    <definedName name="rep">'[22]ат_на 2004_витрати_1'!#REF!</definedName>
    <definedName name="ReportsList">#REF!</definedName>
    <definedName name="rfiltr">#REF!</definedName>
    <definedName name="rfirm">#REF!</definedName>
    <definedName name="rgroup">#REF!</definedName>
    <definedName name="rperiod">#REF!</definedName>
    <definedName name="rr">[14]!rr</definedName>
    <definedName name="RuName">[2]Періоди!$D$2:$D$35</definedName>
    <definedName name="ryu">'[22]ат_на 2004_витрати_1'!#REF!</definedName>
    <definedName name="s" localSheetId="0" hidden="1">{#N/A,#N/A,FALSE,"9PS0"}</definedName>
    <definedName name="s" localSheetId="7" hidden="1">{#N/A,#N/A,FALSE,"9PS0"}</definedName>
    <definedName name="s" localSheetId="8" hidden="1">{#N/A,#N/A,FALSE,"9PS0"}</definedName>
    <definedName name="s" localSheetId="9" hidden="1">{#N/A,#N/A,FALSE,"9PS0"}</definedName>
    <definedName name="s" localSheetId="10" hidden="1">{#N/A,#N/A,FALSE,"9PS0"}</definedName>
    <definedName name="s" localSheetId="11" hidden="1">{#N/A,#N/A,FALSE,"9PS0"}</definedName>
    <definedName name="s" localSheetId="4" hidden="1">{#N/A,#N/A,FALSE,"9PS0"}</definedName>
    <definedName name="s" localSheetId="12" hidden="1">{#N/A,#N/A,FALSE,"9PS0"}</definedName>
    <definedName name="s" localSheetId="5" hidden="1">{#N/A,#N/A,FALSE,"9PS0"}</definedName>
    <definedName name="s" localSheetId="13" hidden="1">{#N/A,#N/A,FALSE,"9PS0"}</definedName>
    <definedName name="s" localSheetId="6" hidden="1">{#N/A,#N/A,FALSE,"9PS0"}</definedName>
    <definedName name="s" localSheetId="14" hidden="1">{#N/A,#N/A,FALSE,"9PS0"}</definedName>
    <definedName name="s" localSheetId="2" hidden="1">{#N/A,#N/A,FALSE,"9PS0"}</definedName>
    <definedName name="s" localSheetId="1" hidden="1">{#N/A,#N/A,FALSE,"9PS0"}</definedName>
    <definedName name="s" hidden="1">{#N/A,#N/A,FALSE,"9PS0"}</definedName>
    <definedName name="SALES">[30]assump!#REF!</definedName>
    <definedName name="SALES_1">[30]assump!#REF!</definedName>
    <definedName name="SALES_11">[30]assump!#REF!</definedName>
    <definedName name="SALES_114">[30]assump!#REF!</definedName>
    <definedName name="SALES_123">[30]assump!#REF!</definedName>
    <definedName name="SALES_132">[30]assump!#REF!</definedName>
    <definedName name="SALES_141">[30]assump!#REF!</definedName>
    <definedName name="SALES_1414">[30]assump!#REF!</definedName>
    <definedName name="SALES_151">[30]assump!#REF!</definedName>
    <definedName name="SALES_174">[30]assump!#REF!</definedName>
    <definedName name="SALES_2">[30]assump!#REF!</definedName>
    <definedName name="SALES_2002">[31]assump!#REF!</definedName>
    <definedName name="SALES_2003">[31]assump!#REF!</definedName>
    <definedName name="SALES_2004">[31]assump!#REF!</definedName>
    <definedName name="SALES_2005">[31]assump!#REF!</definedName>
    <definedName name="SALES_2006">[31]assump!#REF!</definedName>
    <definedName name="SALES_2007">[31]assump!#REF!</definedName>
    <definedName name="SALES_2008">[31]assump!#REF!</definedName>
    <definedName name="SALES_2009">[31]assump!#REF!</definedName>
    <definedName name="SALES_2010">[31]assump!#REF!</definedName>
    <definedName name="SALES_2011">[31]assump!#REF!</definedName>
    <definedName name="SALES_2012">[31]assump!#REF!</definedName>
    <definedName name="SALES_21">[30]assump!#REF!</definedName>
    <definedName name="SALES_210">[30]assump!#REF!</definedName>
    <definedName name="SALES_2100">[30]assump!#REF!</definedName>
    <definedName name="SALES_2101">[30]assump!#REF!</definedName>
    <definedName name="SALES_2102">[30]assump!#REF!</definedName>
    <definedName name="SALES_2104">[30]assump!#REF!</definedName>
    <definedName name="SALES_2105">[30]assump!#REF!</definedName>
    <definedName name="SALES_2106">[30]assump!#REF!</definedName>
    <definedName name="SALES_2107">[30]assump!#REF!</definedName>
    <definedName name="SALES_2108">[30]assump!#REF!</definedName>
    <definedName name="SALES_2109">[30]assump!#REF!</definedName>
    <definedName name="SALES_211">[30]assump!#REF!</definedName>
    <definedName name="SALES_2111">[30]assump!#REF!</definedName>
    <definedName name="SALES_22">[30]assump!#REF!</definedName>
    <definedName name="SALES_2212">[30]assump!#REF!</definedName>
    <definedName name="SALES_2222">[30]assump!#REF!</definedName>
    <definedName name="SALES_321">[30]assump!#REF!</definedName>
    <definedName name="SALES_41">[30]assump!#REF!</definedName>
    <definedName name="SALES_42">[30]assump!#REF!</definedName>
    <definedName name="SALES_43">[30]assump!#REF!</definedName>
    <definedName name="SALES_44">[30]assump!#REF!</definedName>
    <definedName name="SALES_45">[30]assump!#REF!</definedName>
    <definedName name="SALES_46">[30]assump!#REF!</definedName>
    <definedName name="SALES_47">[30]assump!#REF!</definedName>
    <definedName name="SALES_48">[30]assump!#REF!</definedName>
    <definedName name="SALES_49">[30]assump!#REF!</definedName>
    <definedName name="SALES_51">[30]assump!#REF!</definedName>
    <definedName name="SALES_52">[30]assump!#REF!</definedName>
    <definedName name="SALES_53">[30]assump!#REF!</definedName>
    <definedName name="SALES_54">[30]assump!#REF!</definedName>
    <definedName name="SALES_55">[30]assump!#REF!</definedName>
    <definedName name="SALES_56">[30]assump!#REF!</definedName>
    <definedName name="SALES_57">[30]assump!#REF!</definedName>
    <definedName name="SALES_58">[30]assump!#REF!</definedName>
    <definedName name="SALES_59">[30]assump!#REF!</definedName>
    <definedName name="SALES_6">[30]assump!#REF!</definedName>
    <definedName name="SALES_60">[30]assump!#REF!</definedName>
    <definedName name="SALES_61">[30]assump!#REF!</definedName>
    <definedName name="SALES_62">[30]assump!#REF!</definedName>
    <definedName name="SALES_63">[30]assump!#REF!</definedName>
    <definedName name="SALES_64">[30]assump!#REF!</definedName>
    <definedName name="SALES_65">[30]assump!#REF!</definedName>
    <definedName name="SALES_66">[30]assump!#REF!</definedName>
    <definedName name="SALES_67">[30]assump!#REF!</definedName>
    <definedName name="SALES_68">[30]assump!#REF!</definedName>
    <definedName name="SALES_69">[30]assump!#REF!</definedName>
    <definedName name="SALES_70">[30]assump!#REF!</definedName>
    <definedName name="SALES_71">[30]assump!#REF!</definedName>
    <definedName name="SALES_72">[30]assump!#REF!</definedName>
    <definedName name="SALES_73">[30]assump!#REF!</definedName>
    <definedName name="SALES_74">[30]assump!#REF!</definedName>
    <definedName name="SALES_75">[30]assump!#REF!</definedName>
    <definedName name="SALES_76">[30]assump!#REF!</definedName>
    <definedName name="SALES_77">[30]assump!#REF!</definedName>
    <definedName name="SALES_78">[30]assump!#REF!</definedName>
    <definedName name="SALES_79">[30]assump!#REF!</definedName>
    <definedName name="SALES_80">[30]assump!#REF!</definedName>
    <definedName name="SALES_81">[30]assump!#REF!</definedName>
    <definedName name="SALES_82">[30]assump!#REF!</definedName>
    <definedName name="SALES_83">[30]assump!#REF!</definedName>
    <definedName name="SALES_84">[30]assump!#REF!</definedName>
    <definedName name="SALES_98">[30]assump!#REF!</definedName>
    <definedName name="SetP">'[2]Типи філіалів'!$C$2:$C$3</definedName>
    <definedName name="ShowFil">[27]!ShowFil</definedName>
    <definedName name="Skk">[32]рік!#REF!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7" hidden="1">#REF!</definedName>
    <definedName name="solver_opt" localSheetId="8" hidden="1">#REF!</definedName>
    <definedName name="solver_opt" localSheetId="9" hidden="1">#REF!</definedName>
    <definedName name="solver_opt" localSheetId="10" hidden="1">#REF!</definedName>
    <definedName name="solver_opt" localSheetId="3" hidden="1">#REF!</definedName>
    <definedName name="solver_opt" localSheetId="11" hidden="1">#REF!</definedName>
    <definedName name="solver_opt" localSheetId="4" hidden="1">#REF!</definedName>
    <definedName name="solver_opt" localSheetId="12" hidden="1">#REF!</definedName>
    <definedName name="solver_opt" localSheetId="5" hidden="1">#REF!</definedName>
    <definedName name="solver_opt" localSheetId="13" hidden="1">#REF!</definedName>
    <definedName name="solver_opt" localSheetId="6" hidden="1">#REF!</definedName>
    <definedName name="solver_opt" localSheetId="14" hidden="1">#REF!</definedName>
    <definedName name="solver_opt" localSheetId="2" hidden="1">#REF!</definedName>
    <definedName name="solver_opt" localSheetId="1" hidden="1">#REF!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tartDate">#REF!</definedName>
    <definedName name="stroka">'[33]tar ee 99'!$CT$95:$CT$110</definedName>
    <definedName name="t" localSheetId="0">{#N/A,#N/A,FALSE,"9PS0"}</definedName>
    <definedName name="t" localSheetId="7">{#N/A,#N/A,FALSE,"9PS0"}</definedName>
    <definedName name="t" localSheetId="8">{#N/A,#N/A,FALSE,"9PS0"}</definedName>
    <definedName name="t" localSheetId="9">{#N/A,#N/A,FALSE,"9PS0"}</definedName>
    <definedName name="t" localSheetId="10">{#N/A,#N/A,FALSE,"9PS0"}</definedName>
    <definedName name="t" localSheetId="11">{#N/A,#N/A,FALSE,"9PS0"}</definedName>
    <definedName name="t" localSheetId="4">{#N/A,#N/A,FALSE,"9PS0"}</definedName>
    <definedName name="t" localSheetId="12">{#N/A,#N/A,FALSE,"9PS0"}</definedName>
    <definedName name="t" localSheetId="5">{#N/A,#N/A,FALSE,"9PS0"}</definedName>
    <definedName name="t" localSheetId="13">{#N/A,#N/A,FALSE,"9PS0"}</definedName>
    <definedName name="t" localSheetId="6">{#N/A,#N/A,FALSE,"9PS0"}</definedName>
    <definedName name="t" localSheetId="14">{#N/A,#N/A,FALSE,"9PS0"}</definedName>
    <definedName name="t" localSheetId="2">{#N/A,#N/A,FALSE,"9PS0"}</definedName>
    <definedName name="t" localSheetId="1">{#N/A,#N/A,FALSE,"9PS0"}</definedName>
    <definedName name="t">{#N/A,#N/A,FALSE,"9PS0"}</definedName>
    <definedName name="Teplo">[2]Ini!$C$54</definedName>
    <definedName name="TeploCell">[2]Ini!$C$54</definedName>
    <definedName name="TEST0">#REF!</definedName>
    <definedName name="TESTHKEY">#REF!</definedName>
    <definedName name="TESTKEYS">#REF!</definedName>
    <definedName name="TESTVKEY">#REF!</definedName>
    <definedName name="ThisYear">[28]Ini!$B$3</definedName>
    <definedName name="tryd">'[22]ат_на 2004_витрати_1'!#REF!</definedName>
    <definedName name="tt" localSheetId="0" hidden="1">{#N/A,#N/A,TRUE,"попередні"}</definedName>
    <definedName name="tt" localSheetId="7" hidden="1">{#N/A,#N/A,TRUE,"попередні"}</definedName>
    <definedName name="tt" localSheetId="8" hidden="1">{#N/A,#N/A,TRUE,"попередні"}</definedName>
    <definedName name="tt" localSheetId="9" hidden="1">{#N/A,#N/A,TRUE,"попередні"}</definedName>
    <definedName name="tt" localSheetId="10" hidden="1">{#N/A,#N/A,TRUE,"попередні"}</definedName>
    <definedName name="tt" localSheetId="11" hidden="1">{#N/A,#N/A,TRUE,"попередні"}</definedName>
    <definedName name="tt" localSheetId="4" hidden="1">{#N/A,#N/A,TRUE,"попередні"}</definedName>
    <definedName name="tt" localSheetId="12" hidden="1">{#N/A,#N/A,TRUE,"попередні"}</definedName>
    <definedName name="tt" localSheetId="5" hidden="1">{#N/A,#N/A,TRUE,"попередні"}</definedName>
    <definedName name="tt" localSheetId="13" hidden="1">{#N/A,#N/A,TRUE,"попередні"}</definedName>
    <definedName name="tt" localSheetId="6" hidden="1">{#N/A,#N/A,TRUE,"попередні"}</definedName>
    <definedName name="tt" localSheetId="14" hidden="1">{#N/A,#N/A,TRUE,"попередні"}</definedName>
    <definedName name="tt" localSheetId="2" hidden="1">{#N/A,#N/A,TRUE,"попередні"}</definedName>
    <definedName name="tt" localSheetId="1" hidden="1">{#N/A,#N/A,TRUE,"попередні"}</definedName>
    <definedName name="tt" hidden="1">{#N/A,#N/A,TRUE,"попередні"}</definedName>
    <definedName name="tu">[14]!tu</definedName>
    <definedName name="typesaldo">[34]data!#REF!</definedName>
    <definedName name="u">[14]!u</definedName>
    <definedName name="UkName">[2]Періоди!$C$2:$C$35</definedName>
    <definedName name="user">#REF!</definedName>
    <definedName name="uu" localSheetId="0" hidden="1">{"'таб 21'!$A$1:$U$24","'таб 21'!$A$1:$U$1"}</definedName>
    <definedName name="uu" localSheetId="7" hidden="1">{"'таб 21'!$A$1:$U$24","'таб 21'!$A$1:$U$1"}</definedName>
    <definedName name="uu" localSheetId="8" hidden="1">{"'таб 21'!$A$1:$U$24","'таб 21'!$A$1:$U$1"}</definedName>
    <definedName name="uu" localSheetId="9" hidden="1">{"'таб 21'!$A$1:$U$24","'таб 21'!$A$1:$U$1"}</definedName>
    <definedName name="uu" localSheetId="10" hidden="1">{"'таб 21'!$A$1:$U$24","'таб 21'!$A$1:$U$1"}</definedName>
    <definedName name="uu" localSheetId="11" hidden="1">{"'таб 21'!$A$1:$U$24","'таб 21'!$A$1:$U$1"}</definedName>
    <definedName name="uu" localSheetId="4" hidden="1">{"'таб 21'!$A$1:$U$24","'таб 21'!$A$1:$U$1"}</definedName>
    <definedName name="uu" localSheetId="12" hidden="1">{"'таб 21'!$A$1:$U$24","'таб 21'!$A$1:$U$1"}</definedName>
    <definedName name="uu" localSheetId="5" hidden="1">{"'таб 21'!$A$1:$U$24","'таб 21'!$A$1:$U$1"}</definedName>
    <definedName name="uu" localSheetId="13" hidden="1">{"'таб 21'!$A$1:$U$24","'таб 21'!$A$1:$U$1"}</definedName>
    <definedName name="uu" localSheetId="6" hidden="1">{"'таб 21'!$A$1:$U$24","'таб 21'!$A$1:$U$1"}</definedName>
    <definedName name="uu" localSheetId="14" hidden="1">{"'таб 21'!$A$1:$U$24","'таб 21'!$A$1:$U$1"}</definedName>
    <definedName name="uu" localSheetId="2" hidden="1">{"'таб 21'!$A$1:$U$24","'таб 21'!$A$1:$U$1"}</definedName>
    <definedName name="uu" localSheetId="1" hidden="1">{"'таб 21'!$A$1:$U$24","'таб 21'!$A$1:$U$1"}</definedName>
    <definedName name="uu" hidden="1">{"'таб 21'!$A$1:$U$24","'таб 21'!$A$1:$U$1"}</definedName>
    <definedName name="uuuu">[14]!uuuu</definedName>
    <definedName name="v">[14]!v</definedName>
    <definedName name="ver" localSheetId="0" hidden="1">{#N/A,#N/A,FALSE,"9PS0"}</definedName>
    <definedName name="ver" localSheetId="7" hidden="1">{#N/A,#N/A,FALSE,"9PS0"}</definedName>
    <definedName name="ver" localSheetId="8" hidden="1">{#N/A,#N/A,FALSE,"9PS0"}</definedName>
    <definedName name="ver" localSheetId="9" hidden="1">{#N/A,#N/A,FALSE,"9PS0"}</definedName>
    <definedName name="ver" localSheetId="10" hidden="1">{#N/A,#N/A,FALSE,"9PS0"}</definedName>
    <definedName name="ver" localSheetId="11" hidden="1">{#N/A,#N/A,FALSE,"9PS0"}</definedName>
    <definedName name="ver" localSheetId="4" hidden="1">{#N/A,#N/A,FALSE,"9PS0"}</definedName>
    <definedName name="ver" localSheetId="12" hidden="1">{#N/A,#N/A,FALSE,"9PS0"}</definedName>
    <definedName name="ver" localSheetId="5" hidden="1">{#N/A,#N/A,FALSE,"9PS0"}</definedName>
    <definedName name="ver" localSheetId="13" hidden="1">{#N/A,#N/A,FALSE,"9PS0"}</definedName>
    <definedName name="ver" localSheetId="6" hidden="1">{#N/A,#N/A,FALSE,"9PS0"}</definedName>
    <definedName name="ver" localSheetId="14" hidden="1">{#N/A,#N/A,FALSE,"9PS0"}</definedName>
    <definedName name="ver" localSheetId="2" hidden="1">{#N/A,#N/A,FALSE,"9PS0"}</definedName>
    <definedName name="ver" localSheetId="1" hidden="1">{#N/A,#N/A,FALSE,"9PS0"}</definedName>
    <definedName name="ver" hidden="1">{#N/A,#N/A,FALSE,"9PS0"}</definedName>
    <definedName name="VIP">#REF!</definedName>
    <definedName name="voda100">[6]рік!#REF!</definedName>
    <definedName name="VVVVV">[14]!VVVVV</definedName>
    <definedName name="w" localSheetId="0">{#N/A,#N/A,FALSE,"9PS0"}</definedName>
    <definedName name="w" localSheetId="7">{#N/A,#N/A,FALSE,"9PS0"}</definedName>
    <definedName name="w" localSheetId="8">{#N/A,#N/A,FALSE,"9PS0"}</definedName>
    <definedName name="w" localSheetId="9">{#N/A,#N/A,FALSE,"9PS0"}</definedName>
    <definedName name="w" localSheetId="10">{#N/A,#N/A,FALSE,"9PS0"}</definedName>
    <definedName name="w" localSheetId="11">{#N/A,#N/A,FALSE,"9PS0"}</definedName>
    <definedName name="w" localSheetId="4">{#N/A,#N/A,FALSE,"9PS0"}</definedName>
    <definedName name="w" localSheetId="12">{#N/A,#N/A,FALSE,"9PS0"}</definedName>
    <definedName name="w" localSheetId="5">{#N/A,#N/A,FALSE,"9PS0"}</definedName>
    <definedName name="w" localSheetId="13">{#N/A,#N/A,FALSE,"9PS0"}</definedName>
    <definedName name="w" localSheetId="6">{#N/A,#N/A,FALSE,"9PS0"}</definedName>
    <definedName name="w" localSheetId="14">{#N/A,#N/A,FALSE,"9PS0"}</definedName>
    <definedName name="w" localSheetId="2">{#N/A,#N/A,FALSE,"9PS0"}</definedName>
    <definedName name="w" localSheetId="1">{#N/A,#N/A,FALSE,"9PS0"}</definedName>
    <definedName name="w">{#N/A,#N/A,FALSE,"9PS0"}</definedName>
    <definedName name="wer" localSheetId="0" hidden="1">{#N/A,#N/A,FALSE,"9PS0"}</definedName>
    <definedName name="wer" localSheetId="7" hidden="1">{#N/A,#N/A,FALSE,"9PS0"}</definedName>
    <definedName name="wer" localSheetId="8" hidden="1">{#N/A,#N/A,FALSE,"9PS0"}</definedName>
    <definedName name="wer" localSheetId="9" hidden="1">{#N/A,#N/A,FALSE,"9PS0"}</definedName>
    <definedName name="wer" localSheetId="10" hidden="1">{#N/A,#N/A,FALSE,"9PS0"}</definedName>
    <definedName name="wer" localSheetId="11" hidden="1">{#N/A,#N/A,FALSE,"9PS0"}</definedName>
    <definedName name="wer" localSheetId="4" hidden="1">{#N/A,#N/A,FALSE,"9PS0"}</definedName>
    <definedName name="wer" localSheetId="12" hidden="1">{#N/A,#N/A,FALSE,"9PS0"}</definedName>
    <definedName name="wer" localSheetId="5" hidden="1">{#N/A,#N/A,FALSE,"9PS0"}</definedName>
    <definedName name="wer" localSheetId="13" hidden="1">{#N/A,#N/A,FALSE,"9PS0"}</definedName>
    <definedName name="wer" localSheetId="6" hidden="1">{#N/A,#N/A,FALSE,"9PS0"}</definedName>
    <definedName name="wer" localSheetId="14" hidden="1">{#N/A,#N/A,FALSE,"9PS0"}</definedName>
    <definedName name="wer" localSheetId="2" hidden="1">{#N/A,#N/A,FALSE,"9PS0"}</definedName>
    <definedName name="wer" localSheetId="1" hidden="1">{#N/A,#N/A,FALSE,"9PS0"}</definedName>
    <definedName name="wer" hidden="1">{#N/A,#N/A,FALSE,"9PS0"}</definedName>
    <definedName name="WorkPath">[2]Ini!$C$4</definedName>
    <definedName name="wrn.r1." localSheetId="0" hidden="1">{#N/A,#N/A,FALSE,"9PS0"}</definedName>
    <definedName name="wrn.r1." localSheetId="7" hidden="1">{#N/A,#N/A,FALSE,"9PS0"}</definedName>
    <definedName name="wrn.r1." localSheetId="8" hidden="1">{#N/A,#N/A,FALSE,"9PS0"}</definedName>
    <definedName name="wrn.r1." localSheetId="9" hidden="1">{#N/A,#N/A,FALSE,"9PS0"}</definedName>
    <definedName name="wrn.r1." localSheetId="10" hidden="1">{#N/A,#N/A,FALSE,"9PS0"}</definedName>
    <definedName name="wrn.r1." localSheetId="11" hidden="1">{#N/A,#N/A,FALSE,"9PS0"}</definedName>
    <definedName name="wrn.r1." localSheetId="4" hidden="1">{#N/A,#N/A,FALSE,"9PS0"}</definedName>
    <definedName name="wrn.r1." localSheetId="12" hidden="1">{#N/A,#N/A,FALSE,"9PS0"}</definedName>
    <definedName name="wrn.r1." localSheetId="5" hidden="1">{#N/A,#N/A,FALSE,"9PS0"}</definedName>
    <definedName name="wrn.r1." localSheetId="13" hidden="1">{#N/A,#N/A,FALSE,"9PS0"}</definedName>
    <definedName name="wrn.r1." localSheetId="6" hidden="1">{#N/A,#N/A,FALSE,"9PS0"}</definedName>
    <definedName name="wrn.r1." localSheetId="14" hidden="1">{#N/A,#N/A,FALSE,"9PS0"}</definedName>
    <definedName name="wrn.r1." localSheetId="2" hidden="1">{#N/A,#N/A,FALSE,"9PS0"}</definedName>
    <definedName name="wrn.r1." localSheetId="1" hidden="1">{#N/A,#N/A,FALSE,"9PS0"}</definedName>
    <definedName name="wrn.r1." hidden="1">{#N/A,#N/A,FALSE,"9PS0"}</definedName>
    <definedName name="wrn.Виробництво._.11._.міс." localSheetId="0" hidden="1">{#N/A,#N/A,TRUE,"попередні"}</definedName>
    <definedName name="wrn.Виробництво._.11._.міс." localSheetId="7" hidden="1">{#N/A,#N/A,TRUE,"попередні"}</definedName>
    <definedName name="wrn.Виробництво._.11._.міс." localSheetId="8" hidden="1">{#N/A,#N/A,TRUE,"попередні"}</definedName>
    <definedName name="wrn.Виробництво._.11._.міс." localSheetId="9" hidden="1">{#N/A,#N/A,TRUE,"попередні"}</definedName>
    <definedName name="wrn.Виробництво._.11._.міс." localSheetId="10" hidden="1">{#N/A,#N/A,TRUE,"попередні"}</definedName>
    <definedName name="wrn.Виробництво._.11._.міс." localSheetId="11" hidden="1">{#N/A,#N/A,TRUE,"попередні"}</definedName>
    <definedName name="wrn.Виробництво._.11._.міс." localSheetId="4" hidden="1">{#N/A,#N/A,TRUE,"попередні"}</definedName>
    <definedName name="wrn.Виробництво._.11._.міс." localSheetId="12" hidden="1">{#N/A,#N/A,TRUE,"попередні"}</definedName>
    <definedName name="wrn.Виробництво._.11._.міс." localSheetId="5" hidden="1">{#N/A,#N/A,TRUE,"попередні"}</definedName>
    <definedName name="wrn.Виробництво._.11._.міс." localSheetId="13" hidden="1">{#N/A,#N/A,TRUE,"попередні"}</definedName>
    <definedName name="wrn.Виробництво._.11._.міс." localSheetId="6" hidden="1">{#N/A,#N/A,TRUE,"попередні"}</definedName>
    <definedName name="wrn.Виробництво._.11._.міс." localSheetId="14" hidden="1">{#N/A,#N/A,TRUE,"попередні"}</definedName>
    <definedName name="wrn.Виробництво._.11._.міс." localSheetId="2" hidden="1">{#N/A,#N/A,TRUE,"попередні"}</definedName>
    <definedName name="wrn.Виробництво._.11._.міс." localSheetId="1" hidden="1">{#N/A,#N/A,TRUE,"попередні"}</definedName>
    <definedName name="wrn.Виробництво._.11._.міс." hidden="1">{#N/A,#N/A,TRUE,"попередні"}</definedName>
    <definedName name="wrn_r1_" localSheetId="0">{#N/A,#N/A,FALSE,"9PS0"}</definedName>
    <definedName name="wrn_r1_" localSheetId="7">{#N/A,#N/A,FALSE,"9PS0"}</definedName>
    <definedName name="wrn_r1_" localSheetId="8">{#N/A,#N/A,FALSE,"9PS0"}</definedName>
    <definedName name="wrn_r1_" localSheetId="9">{#N/A,#N/A,FALSE,"9PS0"}</definedName>
    <definedName name="wrn_r1_" localSheetId="10">{#N/A,#N/A,FALSE,"9PS0"}</definedName>
    <definedName name="wrn_r1_" localSheetId="11">{#N/A,#N/A,FALSE,"9PS0"}</definedName>
    <definedName name="wrn_r1_" localSheetId="4">{#N/A,#N/A,FALSE,"9PS0"}</definedName>
    <definedName name="wrn_r1_" localSheetId="12">{#N/A,#N/A,FALSE,"9PS0"}</definedName>
    <definedName name="wrn_r1_" localSheetId="5">{#N/A,#N/A,FALSE,"9PS0"}</definedName>
    <definedName name="wrn_r1_" localSheetId="13">{#N/A,#N/A,FALSE,"9PS0"}</definedName>
    <definedName name="wrn_r1_" localSheetId="6">{#N/A,#N/A,FALSE,"9PS0"}</definedName>
    <definedName name="wrn_r1_" localSheetId="14">{#N/A,#N/A,FALSE,"9PS0"}</definedName>
    <definedName name="wrn_r1_" localSheetId="2">{#N/A,#N/A,FALSE,"9PS0"}</definedName>
    <definedName name="wrn_r1_" localSheetId="1">{#N/A,#N/A,FALSE,"9PS0"}</definedName>
    <definedName name="wrn_r1_">{#N/A,#N/A,FALSE,"9PS0"}</definedName>
    <definedName name="ww" localSheetId="0" hidden="1">{#N/A,#N/A,TRUE,"попередні"}</definedName>
    <definedName name="ww" localSheetId="7" hidden="1">{#N/A,#N/A,TRUE,"попередні"}</definedName>
    <definedName name="ww" localSheetId="8" hidden="1">{#N/A,#N/A,TRUE,"попередні"}</definedName>
    <definedName name="ww" localSheetId="9" hidden="1">{#N/A,#N/A,TRUE,"попередні"}</definedName>
    <definedName name="ww" localSheetId="10" hidden="1">{#N/A,#N/A,TRUE,"попередні"}</definedName>
    <definedName name="ww" localSheetId="11" hidden="1">{#N/A,#N/A,TRUE,"попередні"}</definedName>
    <definedName name="ww" localSheetId="4" hidden="1">{#N/A,#N/A,TRUE,"попередні"}</definedName>
    <definedName name="ww" localSheetId="12" hidden="1">{#N/A,#N/A,TRUE,"попередні"}</definedName>
    <definedName name="ww" localSheetId="5" hidden="1">{#N/A,#N/A,TRUE,"попередні"}</definedName>
    <definedName name="ww" localSheetId="13" hidden="1">{#N/A,#N/A,TRUE,"попередні"}</definedName>
    <definedName name="ww" localSheetId="6" hidden="1">{#N/A,#N/A,TRUE,"попередні"}</definedName>
    <definedName name="ww" localSheetId="14" hidden="1">{#N/A,#N/A,TRUE,"попередні"}</definedName>
    <definedName name="ww" localSheetId="2" hidden="1">{#N/A,#N/A,TRUE,"попередні"}</definedName>
    <definedName name="ww" localSheetId="1" hidden="1">{#N/A,#N/A,TRUE,"попередні"}</definedName>
    <definedName name="ww" hidden="1">{#N/A,#N/A,TRUE,"попередні"}</definedName>
    <definedName name="x">[14]!x</definedName>
    <definedName name="xenia">[14]!xenia</definedName>
    <definedName name="xff1">'[15]1_структура по елементах'!#REF!</definedName>
    <definedName name="xgg">'[15]1_структура по елементах'!#REF!</definedName>
    <definedName name="xgg1">'[15]1_структура по елементах'!#REF!</definedName>
    <definedName name="xxx1">'[15]1_структура по елементах'!#REF!</definedName>
    <definedName name="y" localSheetId="0" hidden="1">{"'таб 21'!$A$1:$U$24","'таб 21'!$A$1:$U$1"}</definedName>
    <definedName name="y" localSheetId="7" hidden="1">{"'таб 21'!$A$1:$U$24","'таб 21'!$A$1:$U$1"}</definedName>
    <definedName name="y" localSheetId="8" hidden="1">{"'таб 21'!$A$1:$U$24","'таб 21'!$A$1:$U$1"}</definedName>
    <definedName name="y" localSheetId="9" hidden="1">{"'таб 21'!$A$1:$U$24","'таб 21'!$A$1:$U$1"}</definedName>
    <definedName name="y" localSheetId="10" hidden="1">{"'таб 21'!$A$1:$U$24","'таб 21'!$A$1:$U$1"}</definedName>
    <definedName name="y" localSheetId="11" hidden="1">{"'таб 21'!$A$1:$U$24","'таб 21'!$A$1:$U$1"}</definedName>
    <definedName name="y" localSheetId="4" hidden="1">{"'таб 21'!$A$1:$U$24","'таб 21'!$A$1:$U$1"}</definedName>
    <definedName name="y" localSheetId="12" hidden="1">{"'таб 21'!$A$1:$U$24","'таб 21'!$A$1:$U$1"}</definedName>
    <definedName name="y" localSheetId="5" hidden="1">{"'таб 21'!$A$1:$U$24","'таб 21'!$A$1:$U$1"}</definedName>
    <definedName name="y" localSheetId="13" hidden="1">{"'таб 21'!$A$1:$U$24","'таб 21'!$A$1:$U$1"}</definedName>
    <definedName name="y" localSheetId="6" hidden="1">{"'таб 21'!$A$1:$U$24","'таб 21'!$A$1:$U$1"}</definedName>
    <definedName name="y" localSheetId="14" hidden="1">{"'таб 21'!$A$1:$U$24","'таб 21'!$A$1:$U$1"}</definedName>
    <definedName name="y" localSheetId="2" hidden="1">{"'таб 21'!$A$1:$U$24","'таб 21'!$A$1:$U$1"}</definedName>
    <definedName name="y" localSheetId="1" hidden="1">{"'таб 21'!$A$1:$U$24","'таб 21'!$A$1:$U$1"}</definedName>
    <definedName name="y" hidden="1">{"'таб 21'!$A$1:$U$24","'таб 21'!$A$1:$U$1"}</definedName>
    <definedName name="Year">#REF!</definedName>
    <definedName name="yy">[14]!yy</definedName>
    <definedName name="yyyyyyyyyyyyyyyyyyy">[14]!yyyyyyyyyyyyyyyyyyy</definedName>
    <definedName name="z">[14]!z</definedName>
    <definedName name="Z_2B9BA360_C094_11D4_BCAF_00C026C07CB6_.wvu.Cols" hidden="1">'[12]0'!$C$1:$L$65536,'[12]0'!$P$1:$AI$65536</definedName>
    <definedName name="Z_2B9BA361_C094_11D4_BCAF_00C026C07CB6_.wvu.Cols" hidden="1">'[12]1'!$D$1:$F$65536,'[12]1'!$L$1:$AQ$65536</definedName>
    <definedName name="Z_2B9BA362_C094_11D4_BCAF_00C026C07CB6_.wvu.Cols" hidden="1">'[12]1 кв'!$C$1:$E$65536,'[12]1 кв'!$N$1:$AX$65536</definedName>
    <definedName name="Z_2B9BA363_C094_11D4_BCAF_00C026C07CB6_.wvu.Cols" hidden="1">'[12]10'!$F$1:$H$65536,'[12]10'!$P$1:$AR$65536</definedName>
    <definedName name="Z_2B9BA364_C094_11D4_BCAF_00C026C07CB6_.wvu.Cols" hidden="1">'[12]10 міс.'!$C$1:$E$65536,'[12]10 міс.'!$N$1:$AX$65536</definedName>
    <definedName name="Z_2B9BA365_C094_11D4_BCAF_00C026C07CB6_.wvu.Cols" hidden="1">'[12]11'!$F$1:$H$65536,'[12]11'!$P$1:$AR$65536</definedName>
    <definedName name="Z_2B9BA366_C094_11D4_BCAF_00C026C07CB6_.wvu.Cols" hidden="1">'[12]11 міс.'!$C$1:$E$65536,'[12]11 міс.'!$N$1:$AX$65536</definedName>
    <definedName name="Z_2B9BA367_C094_11D4_BCAF_00C026C07CB6_.wvu.Cols" hidden="1">'[12]12'!$F$1:$H$65536,'[12]12'!$P$1:$AR$65536</definedName>
    <definedName name="Z_2B9BA368_C094_11D4_BCAF_00C026C07CB6_.wvu.Cols" hidden="1">'[12]12 міс.'!$C$1:$E$65536,'[12]12 міс.'!$N$1:$AX$65536</definedName>
    <definedName name="Z_2B9BA369_C094_11D4_BCAF_00C026C07CB6_.wvu.Cols" hidden="1">'[12]1998'!$C$1:$E$65536,'[12]1998'!$I$1:$AC$65536</definedName>
    <definedName name="Z_2B9BA36A_C094_11D4_BCAF_00C026C07CB6_.wvu.Cols" hidden="1">'[12]1півр'!$C$1:$E$65536,'[12]1півр'!$N$1:$AX$65536</definedName>
    <definedName name="Z_2B9BA36B_C094_11D4_BCAF_00C026C07CB6_.wvu.Cols" hidden="1">'[12]2'!$F$1:$H$65536,'[12]2'!$P$1:$AQ$65536</definedName>
    <definedName name="Z_2B9BA36C_C094_11D4_BCAF_00C026C07CB6_.wvu.Cols" hidden="1">'[12]2 кв'!$C$1:$E$65536,'[12]2 кв'!$M$1:$AW$65536</definedName>
    <definedName name="Z_2B9BA36D_C094_11D4_BCAF_00C026C07CB6_.wvu.Cols" hidden="1">'[12]2 утв'!$F$1:$H$65536,'[12]2 утв'!$P$1:$AM$65536</definedName>
    <definedName name="Z_2B9BA36E_C094_11D4_BCAF_00C026C07CB6_.wvu.Cols" hidden="1">'[12]3 не сокр.'!$F$1:$H$65536,'[12]3 не сокр.'!$P$1:$AQ$65536</definedName>
    <definedName name="Z_2B9BA36F_C094_11D4_BCAF_00C026C07CB6_.wvu.Cols" hidden="1">'[12]3 тар.'!$C$1:$E$65536,'[12]3 тар.'!$I$1:$AO$65536</definedName>
    <definedName name="Z_2B9BA370_C094_11D4_BCAF_00C026C07CB6_.wvu.Cols" hidden="1">'[12]3 утв.'!$F$1:$H$65536,'[12]3 утв.'!$P$1:$AQ$65536</definedName>
    <definedName name="Z_2B9BA371_C094_11D4_BCAF_00C026C07CB6_.wvu.Cols" hidden="1">'[12]3кв'!$C$1:$E$65536,'[12]3кв'!$N$1:$AX$65536</definedName>
    <definedName name="Z_2B9BA372_C094_11D4_BCAF_00C026C07CB6_.wvu.Cols" hidden="1">'[12]3кв '!$C$1:$E$65536,'[12]3кв '!$I$1:$AA$65536</definedName>
    <definedName name="Z_2B9BA373_C094_11D4_BCAF_00C026C07CB6_.wvu.Cols" hidden="1">'[12]4 утв'!$F$1:$H$65536,'[12]4 утв'!$P$1:$AR$65536</definedName>
    <definedName name="Z_2B9BA374_C094_11D4_BCAF_00C026C07CB6_.wvu.Cols" hidden="1">'[12]5'!$F$1:$H$65536,'[12]5'!$P$1:$AR$65536</definedName>
    <definedName name="Z_2B9BA375_C094_11D4_BCAF_00C026C07CB6_.wvu.Cols" hidden="1">'[12]6'!$F$1:$H$65536,'[12]6'!$P$1:$AR$65536</definedName>
    <definedName name="Z_2B9BA376_C094_11D4_BCAF_00C026C07CB6_.wvu.Cols" hidden="1">'[12]7'!$F$1:$H$65536,'[12]7'!$P$1:$AR$65536</definedName>
    <definedName name="Z_2B9BA377_C094_11D4_BCAF_00C026C07CB6_.wvu.Cols" hidden="1">'[12]7 міс'!$C$1:$E$65536,'[12]7 міс'!$N$1:$AX$65536</definedName>
    <definedName name="Z_2B9BA378_C094_11D4_BCAF_00C026C07CB6_.wvu.Cols" hidden="1">'[12]8'!$F$1:$H$65536,'[12]8'!$P$1:$AR$65536</definedName>
    <definedName name="Z_2B9BA379_C094_11D4_BCAF_00C026C07CB6_.wvu.Cols" hidden="1">'[12]8 міс.'!$C$1:$E$65536,'[12]8 міс.'!$N$1:$AX$65536</definedName>
    <definedName name="Z_2B9BA37A_C094_11D4_BCAF_00C026C07CB6_.wvu.Cols" hidden="1">'[12]812'!$F$1:$H$65536,'[12]812'!$P$1:$AM$65536</definedName>
    <definedName name="Z_2B9BA37B_C094_11D4_BCAF_00C026C07CB6_.wvu.Cols" hidden="1">'[12]812 (2)'!$F$1:$H$65536,'[12]812 (2)'!$P$1:$AL$65536</definedName>
    <definedName name="Z_2B9BA37C_C094_11D4_BCAF_00C026C07CB6_.wvu.Cols" hidden="1">'[12]9'!$F$1:$H$65536,'[12]9'!$P$1:$AP$65536</definedName>
    <definedName name="Z_2B9BA37D_C094_11D4_BCAF_00C026C07CB6_.wvu.Cols" hidden="1">'[12]9 (2)'!$C$1:$E$65536,'[12]9 (2)'!$I$1:$AF$65536</definedName>
    <definedName name="Z_2B9BA37E_C094_11D4_BCAF_00C026C07CB6_.wvu.Cols" hidden="1">'[12]9 міс.'!$C$1:$E$65536,'[12]9 міс.'!$N$1:$AX$65536</definedName>
    <definedName name="Z_F5654560_D292_11D4_BCAF_00C026C07CB6_.wvu.Cols" hidden="1">'[12]0'!$C$1:$L$65536,'[12]0'!$P$1:$AI$65536</definedName>
    <definedName name="Z_F5654561_D292_11D4_BCAF_00C026C07CB6_.wvu.Cols" hidden="1">'[12]1'!$D$1:$F$65536,'[12]1'!$L$1:$AQ$65536</definedName>
    <definedName name="Z_F5654562_D292_11D4_BCAF_00C026C07CB6_.wvu.Cols" hidden="1">'[12]1 кв'!$C$1:$E$65536,'[12]1 кв'!$N$1:$AX$65536</definedName>
    <definedName name="Z_F5654563_D292_11D4_BCAF_00C026C07CB6_.wvu.Cols" hidden="1">'[12]10'!$F$1:$H$65536,'[12]10'!$P$1:$AR$65536</definedName>
    <definedName name="Z_F5654564_D292_11D4_BCAF_00C026C07CB6_.wvu.Cols" hidden="1">'[12]10 міс.'!$C$1:$E$65536,'[12]10 міс.'!$N$1:$AX$65536</definedName>
    <definedName name="Z_F5654565_D292_11D4_BCAF_00C026C07CB6_.wvu.Cols" hidden="1">'[12]11'!$F$1:$H$65536,'[12]11'!$P$1:$AR$65536</definedName>
    <definedName name="Z_F5654566_D292_11D4_BCAF_00C026C07CB6_.wvu.Cols" hidden="1">'[12]11 міс.'!$C$1:$E$65536,'[12]11 міс.'!$N$1:$AX$65536</definedName>
    <definedName name="Z_F5654567_D292_11D4_BCAF_00C026C07CB6_.wvu.Cols" hidden="1">'[12]12'!$F$1:$H$65536,'[12]12'!$P$1:$AR$65536</definedName>
    <definedName name="Z_F5654568_D292_11D4_BCAF_00C026C07CB6_.wvu.Cols" hidden="1">'[12]12 міс.'!$C$1:$E$65536,'[12]12 міс.'!$N$1:$AX$65536</definedName>
    <definedName name="Z_F5654569_D292_11D4_BCAF_00C026C07CB6_.wvu.Cols" hidden="1">'[12]1998'!$C$1:$E$65536,'[12]1998'!$I$1:$AC$65536</definedName>
    <definedName name="Z_F565456A_D292_11D4_BCAF_00C026C07CB6_.wvu.Cols" hidden="1">'[12]1півр'!$C$1:$E$65536,'[12]1півр'!$N$1:$AX$65536</definedName>
    <definedName name="Z_F565456B_D292_11D4_BCAF_00C026C07CB6_.wvu.Cols" hidden="1">'[12]2'!$F$1:$H$65536,'[12]2'!$P$1:$AQ$65536</definedName>
    <definedName name="Z_F565456C_D292_11D4_BCAF_00C026C07CB6_.wvu.Cols" hidden="1">'[12]2 кв'!$C$1:$E$65536,'[12]2 кв'!$M$1:$AW$65536</definedName>
    <definedName name="Z_F565456D_D292_11D4_BCAF_00C026C07CB6_.wvu.Cols" hidden="1">'[12]2 утв'!$F$1:$H$65536,'[12]2 утв'!$P$1:$AM$65536</definedName>
    <definedName name="Z_F565456E_D292_11D4_BCAF_00C026C07CB6_.wvu.Cols" hidden="1">'[12]3 не сокр.'!$F$1:$H$65536,'[12]3 не сокр.'!$P$1:$AQ$65536</definedName>
    <definedName name="Z_F565456F_D292_11D4_BCAF_00C026C07CB6_.wvu.Cols" hidden="1">'[12]3 тар.'!$C$1:$E$65536,'[12]3 тар.'!$I$1:$AO$65536</definedName>
    <definedName name="Z_F5654570_D292_11D4_BCAF_00C026C07CB6_.wvu.Cols" hidden="1">'[12]3 утв.'!$F$1:$H$65536,'[12]3 утв.'!$P$1:$AQ$65536</definedName>
    <definedName name="Z_F5654571_D292_11D4_BCAF_00C026C07CB6_.wvu.Cols" hidden="1">'[12]3кв'!$C$1:$E$65536,'[12]3кв'!$N$1:$AX$65536</definedName>
    <definedName name="Z_F5654572_D292_11D4_BCAF_00C026C07CB6_.wvu.Cols" hidden="1">'[12]3кв '!$C$1:$E$65536,'[12]3кв '!$I$1:$AA$65536</definedName>
    <definedName name="Z_F5654573_D292_11D4_BCAF_00C026C07CB6_.wvu.Cols" hidden="1">'[12]4 утв'!$F$1:$H$65536,'[12]4 утв'!$P$1:$AR$65536</definedName>
    <definedName name="Z_F5654574_D292_11D4_BCAF_00C026C07CB6_.wvu.Cols" hidden="1">'[12]5'!$F$1:$H$65536,'[12]5'!$P$1:$AR$65536</definedName>
    <definedName name="Z_F5654575_D292_11D4_BCAF_00C026C07CB6_.wvu.Cols" hidden="1">'[12]6'!$F$1:$H$65536,'[12]6'!$P$1:$AR$65536</definedName>
    <definedName name="Z_F5654576_D292_11D4_BCAF_00C026C07CB6_.wvu.Cols" hidden="1">'[12]7'!$F$1:$H$65536,'[12]7'!$P$1:$AR$65536</definedName>
    <definedName name="Z_F5654577_D292_11D4_BCAF_00C026C07CB6_.wvu.Cols" hidden="1">'[12]7 міс'!$C$1:$E$65536,'[12]7 міс'!$N$1:$AX$65536</definedName>
    <definedName name="Z_F5654578_D292_11D4_BCAF_00C026C07CB6_.wvu.Cols" hidden="1">'[12]8'!$F$1:$H$65536,'[12]8'!$P$1:$AR$65536</definedName>
    <definedName name="Z_F5654579_D292_11D4_BCAF_00C026C07CB6_.wvu.Cols" hidden="1">'[12]8 міс.'!$C$1:$E$65536,'[12]8 міс.'!$N$1:$AX$65536</definedName>
    <definedName name="Z_F565457A_D292_11D4_BCAF_00C026C07CB6_.wvu.Cols" hidden="1">'[12]812'!$F$1:$H$65536,'[12]812'!$P$1:$AM$65536</definedName>
    <definedName name="Z_F565457B_D292_11D4_BCAF_00C026C07CB6_.wvu.Cols" hidden="1">'[12]812 (2)'!$F$1:$H$65536,'[12]812 (2)'!$P$1:$AL$65536</definedName>
    <definedName name="Z_F565457C_D292_11D4_BCAF_00C026C07CB6_.wvu.Cols" hidden="1">'[12]9'!$F$1:$H$65536,'[12]9'!$P$1:$AP$65536</definedName>
    <definedName name="Z_F565457D_D292_11D4_BCAF_00C026C07CB6_.wvu.Cols" hidden="1">'[12]9 (2)'!$C$1:$E$65536,'[12]9 (2)'!$I$1:$AF$65536</definedName>
    <definedName name="Z_F565457E_D292_11D4_BCAF_00C026C07CB6_.wvu.Cols" hidden="1">'[12]9 міс.'!$C$1:$E$65536,'[12]9 міс.'!$N$1:$AX$65536</definedName>
    <definedName name="zzz1">'[15]1_структура по елементах'!#REF!</definedName>
    <definedName name="а" localSheetId="0" hidden="1">{"'таб 21'!$A$1:$U$24","'таб 21'!$A$1:$U$1"}</definedName>
    <definedName name="а" localSheetId="7" hidden="1">{"'таб 21'!$A$1:$U$24","'таб 21'!$A$1:$U$1"}</definedName>
    <definedName name="а" localSheetId="8" hidden="1">{"'таб 21'!$A$1:$U$24","'таб 21'!$A$1:$U$1"}</definedName>
    <definedName name="а" localSheetId="9" hidden="1">{"'таб 21'!$A$1:$U$24","'таб 21'!$A$1:$U$1"}</definedName>
    <definedName name="а" localSheetId="10" hidden="1">{"'таб 21'!$A$1:$U$24","'таб 21'!$A$1:$U$1"}</definedName>
    <definedName name="а" localSheetId="11" hidden="1">{"'таб 21'!$A$1:$U$24","'таб 21'!$A$1:$U$1"}</definedName>
    <definedName name="а" localSheetId="4" hidden="1">{"'таб 21'!$A$1:$U$24","'таб 21'!$A$1:$U$1"}</definedName>
    <definedName name="а" localSheetId="12" hidden="1">{"'таб 21'!$A$1:$U$24","'таб 21'!$A$1:$U$1"}</definedName>
    <definedName name="а" localSheetId="5" hidden="1">{"'таб 21'!$A$1:$U$24","'таб 21'!$A$1:$U$1"}</definedName>
    <definedName name="а" localSheetId="13" hidden="1">{"'таб 21'!$A$1:$U$24","'таб 21'!$A$1:$U$1"}</definedName>
    <definedName name="а" localSheetId="6" hidden="1">{"'таб 21'!$A$1:$U$24","'таб 21'!$A$1:$U$1"}</definedName>
    <definedName name="а" localSheetId="14" hidden="1">{"'таб 21'!$A$1:$U$24","'таб 21'!$A$1:$U$1"}</definedName>
    <definedName name="а" localSheetId="2" hidden="1">{"'таб 21'!$A$1:$U$24","'таб 21'!$A$1:$U$1"}</definedName>
    <definedName name="а" localSheetId="1" hidden="1">{"'таб 21'!$A$1:$U$24","'таб 21'!$A$1:$U$1"}</definedName>
    <definedName name="а" hidden="1">{"'таб 21'!$A$1:$U$24","'таб 21'!$A$1:$U$1"}</definedName>
    <definedName name="А1">#REF!</definedName>
    <definedName name="А1_нп">#REF!</definedName>
    <definedName name="А1_п">#REF!</definedName>
    <definedName name="А2_нп">#REF!</definedName>
    <definedName name="А2_п">#REF!</definedName>
    <definedName name="А24">#REF!</definedName>
    <definedName name="А3_нп">#REF!</definedName>
    <definedName name="А3_п">#REF!</definedName>
    <definedName name="А4_нп">#REF!</definedName>
    <definedName name="А4_п">#REF!</definedName>
    <definedName name="А5_нп">#REF!</definedName>
    <definedName name="А5_п">#REF!</definedName>
    <definedName name="А6_нп">#REF!</definedName>
    <definedName name="А6_п">#REF!</definedName>
    <definedName name="А7">#REF!</definedName>
    <definedName name="А7_нп">#REF!</definedName>
    <definedName name="А7_п">#REF!</definedName>
    <definedName name="аа" localSheetId="0" hidden="1">{#N/A,#N/A,FALSE,"9PS0"}</definedName>
    <definedName name="аа" localSheetId="7" hidden="1">{#N/A,#N/A,FALSE,"9PS0"}</definedName>
    <definedName name="аа" localSheetId="8" hidden="1">{#N/A,#N/A,FALSE,"9PS0"}</definedName>
    <definedName name="аа" localSheetId="9" hidden="1">{#N/A,#N/A,FALSE,"9PS0"}</definedName>
    <definedName name="аа" localSheetId="10" hidden="1">{#N/A,#N/A,FALSE,"9PS0"}</definedName>
    <definedName name="аа" localSheetId="11" hidden="1">{#N/A,#N/A,FALSE,"9PS0"}</definedName>
    <definedName name="аа" localSheetId="4" hidden="1">{#N/A,#N/A,FALSE,"9PS0"}</definedName>
    <definedName name="аа" localSheetId="12" hidden="1">{#N/A,#N/A,FALSE,"9PS0"}</definedName>
    <definedName name="аа" localSheetId="5" hidden="1">{#N/A,#N/A,FALSE,"9PS0"}</definedName>
    <definedName name="аа" localSheetId="13" hidden="1">{#N/A,#N/A,FALSE,"9PS0"}</definedName>
    <definedName name="аа" localSheetId="6" hidden="1">{#N/A,#N/A,FALSE,"9PS0"}</definedName>
    <definedName name="аа" localSheetId="14" hidden="1">{#N/A,#N/A,FALSE,"9PS0"}</definedName>
    <definedName name="аа" localSheetId="2" hidden="1">{#N/A,#N/A,FALSE,"9PS0"}</definedName>
    <definedName name="аа" localSheetId="1" hidden="1">{#N/A,#N/A,FALSE,"9PS0"}</definedName>
    <definedName name="аа" hidden="1">{#N/A,#N/A,FALSE,"9PS0"}</definedName>
    <definedName name="ааа">[35]рік!#REF!</definedName>
    <definedName name="авто_1">#REF!</definedName>
    <definedName name="авто_2">#REF!</definedName>
    <definedName name="авто_3">#REF!</definedName>
    <definedName name="авто_4">#REF!</definedName>
    <definedName name="авто_5">'[22]ат_на 2004_витрати_1'!#REF!</definedName>
    <definedName name="авто_9">[36]автотранс!#REF!</definedName>
    <definedName name="авто_9п">[36]автотранс!#REF!</definedName>
    <definedName name="авто_г">#REF!</definedName>
    <definedName name="авто_зв">[36]автотранс!#REF!</definedName>
    <definedName name="авто_о">[36]автотранс!#REF!</definedName>
    <definedName name="авто_п">[36]автотранс!#REF!</definedName>
    <definedName name="Адреса_підприємства">#REF!</definedName>
    <definedName name="акт_1">#REF!</definedName>
    <definedName name="акт_2">#REF!</definedName>
    <definedName name="акт_3">#REF!</definedName>
    <definedName name="акт_4">#REF!</definedName>
    <definedName name="акт_г">#REF!</definedName>
    <definedName name="аліріцалоисірьл">#REF!</definedName>
    <definedName name="ам" localSheetId="0" hidden="1">{"'таб 21'!$A$1:$U$24","'таб 21'!$A$1:$U$1"}</definedName>
    <definedName name="ам" localSheetId="7" hidden="1">{"'таб 21'!$A$1:$U$24","'таб 21'!$A$1:$U$1"}</definedName>
    <definedName name="ам" localSheetId="8" hidden="1">{"'таб 21'!$A$1:$U$24","'таб 21'!$A$1:$U$1"}</definedName>
    <definedName name="ам" localSheetId="9" hidden="1">{"'таб 21'!$A$1:$U$24","'таб 21'!$A$1:$U$1"}</definedName>
    <definedName name="ам" localSheetId="10" hidden="1">{"'таб 21'!$A$1:$U$24","'таб 21'!$A$1:$U$1"}</definedName>
    <definedName name="ам" localSheetId="11" hidden="1">{"'таб 21'!$A$1:$U$24","'таб 21'!$A$1:$U$1"}</definedName>
    <definedName name="ам" localSheetId="4" hidden="1">{"'таб 21'!$A$1:$U$24","'таб 21'!$A$1:$U$1"}</definedName>
    <definedName name="ам" localSheetId="12" hidden="1">{"'таб 21'!$A$1:$U$24","'таб 21'!$A$1:$U$1"}</definedName>
    <definedName name="ам" localSheetId="5" hidden="1">{"'таб 21'!$A$1:$U$24","'таб 21'!$A$1:$U$1"}</definedName>
    <definedName name="ам" localSheetId="13" hidden="1">{"'таб 21'!$A$1:$U$24","'таб 21'!$A$1:$U$1"}</definedName>
    <definedName name="ам" localSheetId="6" hidden="1">{"'таб 21'!$A$1:$U$24","'таб 21'!$A$1:$U$1"}</definedName>
    <definedName name="ам" localSheetId="14" hidden="1">{"'таб 21'!$A$1:$U$24","'таб 21'!$A$1:$U$1"}</definedName>
    <definedName name="ам" localSheetId="2" hidden="1">{"'таб 21'!$A$1:$U$24","'таб 21'!$A$1:$U$1"}</definedName>
    <definedName name="ам" localSheetId="1" hidden="1">{"'таб 21'!$A$1:$U$24","'таб 21'!$A$1:$U$1"}</definedName>
    <definedName name="ам" hidden="1">{"'таб 21'!$A$1:$U$24","'таб 21'!$A$1:$U$1"}</definedName>
    <definedName name="аппа">[14]!аппа</definedName>
    <definedName name="ар">[14]!ар</definedName>
    <definedName name="арпрдлод">[37]страх!#REF!</definedName>
    <definedName name="АХО" localSheetId="0" hidden="1">{#N/A,#N/A,TRUE,"попередні"}</definedName>
    <definedName name="АХО" localSheetId="7" hidden="1">{#N/A,#N/A,TRUE,"попередні"}</definedName>
    <definedName name="АХО" localSheetId="8" hidden="1">{#N/A,#N/A,TRUE,"попередні"}</definedName>
    <definedName name="АХО" localSheetId="9" hidden="1">{#N/A,#N/A,TRUE,"попередні"}</definedName>
    <definedName name="АХО" localSheetId="10" hidden="1">{#N/A,#N/A,TRUE,"попередні"}</definedName>
    <definedName name="АХО" localSheetId="11" hidden="1">{#N/A,#N/A,TRUE,"попередні"}</definedName>
    <definedName name="АХО" localSheetId="4" hidden="1">{#N/A,#N/A,TRUE,"попередні"}</definedName>
    <definedName name="АХО" localSheetId="12" hidden="1">{#N/A,#N/A,TRUE,"попередні"}</definedName>
    <definedName name="АХО" localSheetId="5" hidden="1">{#N/A,#N/A,TRUE,"попередні"}</definedName>
    <definedName name="АХО" localSheetId="13" hidden="1">{#N/A,#N/A,TRUE,"попередні"}</definedName>
    <definedName name="АХО" localSheetId="6" hidden="1">{#N/A,#N/A,TRUE,"попередні"}</definedName>
    <definedName name="АХО" localSheetId="14" hidden="1">{#N/A,#N/A,TRUE,"попередні"}</definedName>
    <definedName name="АХО" localSheetId="2" hidden="1">{#N/A,#N/A,TRUE,"попередні"}</definedName>
    <definedName name="АХО" localSheetId="1" hidden="1">{#N/A,#N/A,TRUE,"попередні"}</definedName>
    <definedName name="АХО" hidden="1">{#N/A,#N/A,TRUE,"попередні"}</definedName>
    <definedName name="_xlnm.Database">#REF!</definedName>
    <definedName name="База_данных_ИМ">#REF!</definedName>
    <definedName name="Баланс">#N/A</definedName>
    <definedName name="банк_пл">[38]банк!#REF!</definedName>
    <definedName name="ббб">[14]!ббб</definedName>
    <definedName name="безп_9">[39]охорона!#REF!</definedName>
    <definedName name="безп_о">[39]охорона!#REF!</definedName>
    <definedName name="безп_п">[39]охорона!#REF!</definedName>
    <definedName name="бер">'[40]812'!$P$1:$P$65536</definedName>
    <definedName name="бнб">[14]!бнб</definedName>
    <definedName name="БПн">[41]Ф2!$E$2</definedName>
    <definedName name="бюдж_п">[42]м_812!$I$1:$I$65536</definedName>
    <definedName name="Бюдж1">[6]рік!#REF!</definedName>
    <definedName name="Бюдж2">[6]рік!#REF!</definedName>
    <definedName name="в" localSheetId="0" hidden="1">{#N/A,#N/A,FALSE,"9PS0"}</definedName>
    <definedName name="в" localSheetId="7" hidden="1">{#N/A,#N/A,FALSE,"9PS0"}</definedName>
    <definedName name="в" localSheetId="8" hidden="1">{#N/A,#N/A,FALSE,"9PS0"}</definedName>
    <definedName name="в" localSheetId="9" hidden="1">{#N/A,#N/A,FALSE,"9PS0"}</definedName>
    <definedName name="в" localSheetId="10" hidden="1">{#N/A,#N/A,FALSE,"9PS0"}</definedName>
    <definedName name="в" localSheetId="11" hidden="1">{#N/A,#N/A,FALSE,"9PS0"}</definedName>
    <definedName name="в" localSheetId="4" hidden="1">{#N/A,#N/A,FALSE,"9PS0"}</definedName>
    <definedName name="в" localSheetId="12" hidden="1">{#N/A,#N/A,FALSE,"9PS0"}</definedName>
    <definedName name="в" localSheetId="5" hidden="1">{#N/A,#N/A,FALSE,"9PS0"}</definedName>
    <definedName name="в" localSheetId="13" hidden="1">{#N/A,#N/A,FALSE,"9PS0"}</definedName>
    <definedName name="в" localSheetId="6" hidden="1">{#N/A,#N/A,FALSE,"9PS0"}</definedName>
    <definedName name="в" localSheetId="14" hidden="1">{#N/A,#N/A,FALSE,"9PS0"}</definedName>
    <definedName name="в" localSheetId="2" hidden="1">{#N/A,#N/A,FALSE,"9PS0"}</definedName>
    <definedName name="в" localSheetId="1" hidden="1">{#N/A,#N/A,FALSE,"9PS0"}</definedName>
    <definedName name="в" hidden="1">{#N/A,#N/A,FALSE,"9PS0"}</definedName>
    <definedName name="в1">'[43]Цены СНГ'!$B$2</definedName>
    <definedName name="вааа" localSheetId="0" hidden="1">{#N/A,#N/A,FALSE,"9PS0"}</definedName>
    <definedName name="вааа" localSheetId="7" hidden="1">{#N/A,#N/A,FALSE,"9PS0"}</definedName>
    <definedName name="вааа" localSheetId="8" hidden="1">{#N/A,#N/A,FALSE,"9PS0"}</definedName>
    <definedName name="вааа" localSheetId="9" hidden="1">{#N/A,#N/A,FALSE,"9PS0"}</definedName>
    <definedName name="вааа" localSheetId="10" hidden="1">{#N/A,#N/A,FALSE,"9PS0"}</definedName>
    <definedName name="вааа" localSheetId="11" hidden="1">{#N/A,#N/A,FALSE,"9PS0"}</definedName>
    <definedName name="вааа" localSheetId="4" hidden="1">{#N/A,#N/A,FALSE,"9PS0"}</definedName>
    <definedName name="вааа" localSheetId="12" hidden="1">{#N/A,#N/A,FALSE,"9PS0"}</definedName>
    <definedName name="вааа" localSheetId="5" hidden="1">{#N/A,#N/A,FALSE,"9PS0"}</definedName>
    <definedName name="вааа" localSheetId="13" hidden="1">{#N/A,#N/A,FALSE,"9PS0"}</definedName>
    <definedName name="вааа" localSheetId="6" hidden="1">{#N/A,#N/A,FALSE,"9PS0"}</definedName>
    <definedName name="вааа" localSheetId="14" hidden="1">{#N/A,#N/A,FALSE,"9PS0"}</definedName>
    <definedName name="вааа" localSheetId="2" hidden="1">{#N/A,#N/A,FALSE,"9PS0"}</definedName>
    <definedName name="вааа" localSheetId="1" hidden="1">{#N/A,#N/A,FALSE,"9PS0"}</definedName>
    <definedName name="вааа" hidden="1">{#N/A,#N/A,FALSE,"9PS0"}</definedName>
    <definedName name="ваи">[14]!ваи</definedName>
    <definedName name="вер">'[40]812'!$X$1:$X$65536</definedName>
    <definedName name="вид_плана">[44]Рабочий!$A$1:$A$7</definedName>
    <definedName name="вика">[14]!вика</definedName>
    <definedName name="вир_1">#REF!</definedName>
    <definedName name="вир_2">#REF!</definedName>
    <definedName name="вир_3">#REF!</definedName>
    <definedName name="вир_4">#REF!</definedName>
    <definedName name="вир_г">#REF!</definedName>
    <definedName name="вир_оч">#REF!</definedName>
    <definedName name="вир_пл">#REF!</definedName>
    <definedName name="витр_1">#REF!</definedName>
    <definedName name="витр_2">#REF!</definedName>
    <definedName name="витр_3">#REF!</definedName>
    <definedName name="витр_4">#REF!</definedName>
    <definedName name="витр_9">#REF!</definedName>
    <definedName name="витр_9п">#REF!</definedName>
    <definedName name="витр_г">#REF!</definedName>
    <definedName name="витр_зв">#REF!</definedName>
    <definedName name="витр_о">#REF!</definedName>
    <definedName name="витр_п">#REF!</definedName>
    <definedName name="витрати" hidden="1">'[12]1998'!$C$1:$E$65536,'[12]1998'!$I$1:$AC$65536</definedName>
    <definedName name="Відпуск">#REF!</definedName>
    <definedName name="відх_оч">'[45] гв'!#REF!</definedName>
    <definedName name="відх_пл">'[45] гв'!#REF!</definedName>
    <definedName name="вііф" localSheetId="0" hidden="1">{#N/A,#N/A,FALSE,"9PS0"}</definedName>
    <definedName name="вііф" localSheetId="7" hidden="1">{#N/A,#N/A,FALSE,"9PS0"}</definedName>
    <definedName name="вііф" localSheetId="8" hidden="1">{#N/A,#N/A,FALSE,"9PS0"}</definedName>
    <definedName name="вііф" localSheetId="9" hidden="1">{#N/A,#N/A,FALSE,"9PS0"}</definedName>
    <definedName name="вііф" localSheetId="10" hidden="1">{#N/A,#N/A,FALSE,"9PS0"}</definedName>
    <definedName name="вііф" localSheetId="11" hidden="1">{#N/A,#N/A,FALSE,"9PS0"}</definedName>
    <definedName name="вііф" localSheetId="4" hidden="1">{#N/A,#N/A,FALSE,"9PS0"}</definedName>
    <definedName name="вііф" localSheetId="12" hidden="1">{#N/A,#N/A,FALSE,"9PS0"}</definedName>
    <definedName name="вііф" localSheetId="5" hidden="1">{#N/A,#N/A,FALSE,"9PS0"}</definedName>
    <definedName name="вііф" localSheetId="13" hidden="1">{#N/A,#N/A,FALSE,"9PS0"}</definedName>
    <definedName name="вііф" localSheetId="6" hidden="1">{#N/A,#N/A,FALSE,"9PS0"}</definedName>
    <definedName name="вііф" localSheetId="14" hidden="1">{#N/A,#N/A,FALSE,"9PS0"}</definedName>
    <definedName name="вііф" localSheetId="2" hidden="1">{#N/A,#N/A,FALSE,"9PS0"}</definedName>
    <definedName name="вііф" localSheetId="1" hidden="1">{#N/A,#N/A,FALSE,"9PS0"}</definedName>
    <definedName name="вііф" hidden="1">{#N/A,#N/A,FALSE,"9PS0"}</definedName>
    <definedName name="внешние_поставщики">#REF!</definedName>
    <definedName name="вод_1">[46]бюджет_шаб_07!#REF!</definedName>
    <definedName name="вод_2">[46]бюджет_шаб_07!#REF!</definedName>
    <definedName name="вода2" localSheetId="0" hidden="1">{#N/A,#N/A,FALSE,"9PS0"}</definedName>
    <definedName name="вода2" localSheetId="7" hidden="1">{#N/A,#N/A,FALSE,"9PS0"}</definedName>
    <definedName name="вода2" localSheetId="8" hidden="1">{#N/A,#N/A,FALSE,"9PS0"}</definedName>
    <definedName name="вода2" localSheetId="9" hidden="1">{#N/A,#N/A,FALSE,"9PS0"}</definedName>
    <definedName name="вода2" localSheetId="10" hidden="1">{#N/A,#N/A,FALSE,"9PS0"}</definedName>
    <definedName name="вода2" localSheetId="11" hidden="1">{#N/A,#N/A,FALSE,"9PS0"}</definedName>
    <definedName name="вода2" localSheetId="4" hidden="1">{#N/A,#N/A,FALSE,"9PS0"}</definedName>
    <definedName name="вода2" localSheetId="12" hidden="1">{#N/A,#N/A,FALSE,"9PS0"}</definedName>
    <definedName name="вода2" localSheetId="5" hidden="1">{#N/A,#N/A,FALSE,"9PS0"}</definedName>
    <definedName name="вода2" localSheetId="13" hidden="1">{#N/A,#N/A,FALSE,"9PS0"}</definedName>
    <definedName name="вода2" localSheetId="6" hidden="1">{#N/A,#N/A,FALSE,"9PS0"}</definedName>
    <definedName name="вода2" localSheetId="14" hidden="1">{#N/A,#N/A,FALSE,"9PS0"}</definedName>
    <definedName name="вода2" localSheetId="2" hidden="1">{#N/A,#N/A,FALSE,"9PS0"}</definedName>
    <definedName name="вода2" localSheetId="1" hidden="1">{#N/A,#N/A,FALSE,"9PS0"}</definedName>
    <definedName name="вода2" hidden="1">{#N/A,#N/A,FALSE,"9PS0"}</definedName>
    <definedName name="вохр_1">#REF!</definedName>
    <definedName name="вохр_2">'[47]0291'!#REF!</definedName>
    <definedName name="вохр_3">'[47]0291'!#REF!</definedName>
    <definedName name="вохр_4">'[47]0291'!#REF!</definedName>
    <definedName name="вохр_оч">'[47]0291'!#REF!</definedName>
    <definedName name="вохр_пл">'[48]сторож охор_шаб'!#REF!</definedName>
    <definedName name="все_с_01">#REF!</definedName>
    <definedName name="ВСЬОГО">#REF!</definedName>
    <definedName name="ВчерашнийДень">#N/A</definedName>
    <definedName name="вы">[14]!вы</definedName>
    <definedName name="выс" localSheetId="0" hidden="1">{"'таб 21'!$A$1:$U$24","'таб 21'!$A$1:$U$1"}</definedName>
    <definedName name="выс" localSheetId="7" hidden="1">{"'таб 21'!$A$1:$U$24","'таб 21'!$A$1:$U$1"}</definedName>
    <definedName name="выс" localSheetId="8" hidden="1">{"'таб 21'!$A$1:$U$24","'таб 21'!$A$1:$U$1"}</definedName>
    <definedName name="выс" localSheetId="9" hidden="1">{"'таб 21'!$A$1:$U$24","'таб 21'!$A$1:$U$1"}</definedName>
    <definedName name="выс" localSheetId="10" hidden="1">{"'таб 21'!$A$1:$U$24","'таб 21'!$A$1:$U$1"}</definedName>
    <definedName name="выс" localSheetId="11" hidden="1">{"'таб 21'!$A$1:$U$24","'таб 21'!$A$1:$U$1"}</definedName>
    <definedName name="выс" localSheetId="4" hidden="1">{"'таб 21'!$A$1:$U$24","'таб 21'!$A$1:$U$1"}</definedName>
    <definedName name="выс" localSheetId="12" hidden="1">{"'таб 21'!$A$1:$U$24","'таб 21'!$A$1:$U$1"}</definedName>
    <definedName name="выс" localSheetId="5" hidden="1">{"'таб 21'!$A$1:$U$24","'таб 21'!$A$1:$U$1"}</definedName>
    <definedName name="выс" localSheetId="13" hidden="1">{"'таб 21'!$A$1:$U$24","'таб 21'!$A$1:$U$1"}</definedName>
    <definedName name="выс" localSheetId="6" hidden="1">{"'таб 21'!$A$1:$U$24","'таб 21'!$A$1:$U$1"}</definedName>
    <definedName name="выс" localSheetId="14" hidden="1">{"'таб 21'!$A$1:$U$24","'таб 21'!$A$1:$U$1"}</definedName>
    <definedName name="выс" localSheetId="2" hidden="1">{"'таб 21'!$A$1:$U$24","'таб 21'!$A$1:$U$1"}</definedName>
    <definedName name="выс" localSheetId="1" hidden="1">{"'таб 21'!$A$1:$U$24","'таб 21'!$A$1:$U$1"}</definedName>
    <definedName name="выс" hidden="1">{"'таб 21'!$A$1:$U$24","'таб 21'!$A$1:$U$1"}</definedName>
    <definedName name="выц">[14]!выц</definedName>
    <definedName name="Г123">'[49]вд (анал)'!#REF!</definedName>
    <definedName name="г154">#REF!</definedName>
    <definedName name="ГК" localSheetId="0" hidden="1">{#N/A,#N/A,TRUE,"попередні"}</definedName>
    <definedName name="ГК" localSheetId="7" hidden="1">{#N/A,#N/A,TRUE,"попередні"}</definedName>
    <definedName name="ГК" localSheetId="8" hidden="1">{#N/A,#N/A,TRUE,"попередні"}</definedName>
    <definedName name="ГК" localSheetId="9" hidden="1">{#N/A,#N/A,TRUE,"попередні"}</definedName>
    <definedName name="ГК" localSheetId="10" hidden="1">{#N/A,#N/A,TRUE,"попередні"}</definedName>
    <definedName name="ГК" localSheetId="11" hidden="1">{#N/A,#N/A,TRUE,"попередні"}</definedName>
    <definedName name="ГК" localSheetId="4" hidden="1">{#N/A,#N/A,TRUE,"попередні"}</definedName>
    <definedName name="ГК" localSheetId="12" hidden="1">{#N/A,#N/A,TRUE,"попередні"}</definedName>
    <definedName name="ГК" localSheetId="5" hidden="1">{#N/A,#N/A,TRUE,"попередні"}</definedName>
    <definedName name="ГК" localSheetId="13" hidden="1">{#N/A,#N/A,TRUE,"попередні"}</definedName>
    <definedName name="ГК" localSheetId="6" hidden="1">{#N/A,#N/A,TRUE,"попередні"}</definedName>
    <definedName name="ГК" localSheetId="14" hidden="1">{#N/A,#N/A,TRUE,"попередні"}</definedName>
    <definedName name="ГК" localSheetId="2" hidden="1">{#N/A,#N/A,TRUE,"попередні"}</definedName>
    <definedName name="ГК" localSheetId="1" hidden="1">{#N/A,#N/A,TRUE,"попередні"}</definedName>
    <definedName name="ГК" hidden="1">{#N/A,#N/A,TRUE,"попередні"}</definedName>
    <definedName name="Год">'[50]Технич лист'!$F$2:$F$100</definedName>
    <definedName name="госп_п_01">#REF!</definedName>
    <definedName name="госп_п_02">#REF!</definedName>
    <definedName name="госп_с_01">#REF!</definedName>
    <definedName name="госп_ф_01">#REF!</definedName>
    <definedName name="гр.5_р.12">#REF!</definedName>
    <definedName name="гр.7_р.12">#REF!</definedName>
    <definedName name="график">#REF!</definedName>
    <definedName name="груд">'[40]812'!$AB$1:$AB$65536</definedName>
    <definedName name="ГРУДЕНЬ" localSheetId="0" hidden="1">{#N/A,#N/A,FALSE,"9PS0"}</definedName>
    <definedName name="ГРУДЕНЬ" localSheetId="7" hidden="1">{#N/A,#N/A,FALSE,"9PS0"}</definedName>
    <definedName name="ГРУДЕНЬ" localSheetId="8" hidden="1">{#N/A,#N/A,FALSE,"9PS0"}</definedName>
    <definedName name="ГРУДЕНЬ" localSheetId="9" hidden="1">{#N/A,#N/A,FALSE,"9PS0"}</definedName>
    <definedName name="ГРУДЕНЬ" localSheetId="10" hidden="1">{#N/A,#N/A,FALSE,"9PS0"}</definedName>
    <definedName name="ГРУДЕНЬ" localSheetId="11" hidden="1">{#N/A,#N/A,FALSE,"9PS0"}</definedName>
    <definedName name="ГРУДЕНЬ" localSheetId="4" hidden="1">{#N/A,#N/A,FALSE,"9PS0"}</definedName>
    <definedName name="ГРУДЕНЬ" localSheetId="12" hidden="1">{#N/A,#N/A,FALSE,"9PS0"}</definedName>
    <definedName name="ГРУДЕНЬ" localSheetId="5" hidden="1">{#N/A,#N/A,FALSE,"9PS0"}</definedName>
    <definedName name="ГРУДЕНЬ" localSheetId="13" hidden="1">{#N/A,#N/A,FALSE,"9PS0"}</definedName>
    <definedName name="ГРУДЕНЬ" localSheetId="6" hidden="1">{#N/A,#N/A,FALSE,"9PS0"}</definedName>
    <definedName name="ГРУДЕНЬ" localSheetId="14" hidden="1">{#N/A,#N/A,FALSE,"9PS0"}</definedName>
    <definedName name="ГРУДЕНЬ" localSheetId="2" hidden="1">{#N/A,#N/A,FALSE,"9PS0"}</definedName>
    <definedName name="ГРУДЕНЬ" localSheetId="1" hidden="1">{#N/A,#N/A,FALSE,"9PS0"}</definedName>
    <definedName name="ГРУДЕНЬ" hidden="1">{#N/A,#N/A,FALSE,"9PS0"}</definedName>
    <definedName name="группа">[51]PR!$A$1:$A$21</definedName>
    <definedName name="Группа_ДТЭК_внешние_поставщики">#REF!</definedName>
    <definedName name="Группа_ДТЭК_наименование">#REF!</definedName>
    <definedName name="гсм_б_10м">#REF!</definedName>
    <definedName name="гсм_б_11м">#REF!</definedName>
    <definedName name="гсм_б_12м">#REF!</definedName>
    <definedName name="гсм_б_2м">#REF!</definedName>
    <definedName name="гсм_б_3м">#REF!</definedName>
    <definedName name="гсм_б_4м">#REF!</definedName>
    <definedName name="гсм_б_5м">#REF!</definedName>
    <definedName name="гсм_б_6м">#REF!</definedName>
    <definedName name="гсм_б_7м">#REF!</definedName>
    <definedName name="гсм_б_8м">#REF!</definedName>
    <definedName name="гсм_б_9м">#REF!</definedName>
    <definedName name="гсм_б_авг">#REF!</definedName>
    <definedName name="гсм_б_апр">#REF!</definedName>
    <definedName name="гсм_б_дек">#REF!</definedName>
    <definedName name="гсм_б_июль">#REF!</definedName>
    <definedName name="гсм_б_июнь">#REF!</definedName>
    <definedName name="гсм_б_май">#REF!</definedName>
    <definedName name="гсм_б_март">#REF!</definedName>
    <definedName name="гсм_б_нояб">#REF!</definedName>
    <definedName name="гсм_б_окт">#REF!</definedName>
    <definedName name="гсм_б_сент">#REF!</definedName>
    <definedName name="гсм_б_фев">#REF!</definedName>
    <definedName name="гсм_б_янв">#REF!</definedName>
    <definedName name="гсм_п_10м">#REF!</definedName>
    <definedName name="гсм_п_11м">#REF!</definedName>
    <definedName name="гсм_п_12м">#REF!</definedName>
    <definedName name="гсм_п_2м">#REF!</definedName>
    <definedName name="гсм_п_3м">#REF!</definedName>
    <definedName name="гсм_п_4м">#REF!</definedName>
    <definedName name="гсм_п_5м">#REF!</definedName>
    <definedName name="гсм_п_6м">#REF!</definedName>
    <definedName name="гсм_п_7м">#REF!</definedName>
    <definedName name="гсм_п_8м">#REF!</definedName>
    <definedName name="гсм_п_9м">#REF!</definedName>
    <definedName name="гсм_п_авг">#REF!</definedName>
    <definedName name="гсм_п_апр">#REF!</definedName>
    <definedName name="гсм_п_дек">#REF!</definedName>
    <definedName name="гсм_п_июль">#REF!</definedName>
    <definedName name="гсм_п_июнь">#REF!</definedName>
    <definedName name="гсм_п_май">#REF!</definedName>
    <definedName name="гсм_п_март">#REF!</definedName>
    <definedName name="гсм_п_нояб">#REF!</definedName>
    <definedName name="гсм_п_окт">#REF!</definedName>
    <definedName name="гсм_п_сент">#REF!</definedName>
    <definedName name="гсм_п_фев">#REF!</definedName>
    <definedName name="гсм_п_янв">#REF!</definedName>
    <definedName name="гсм_ф_10м">#REF!</definedName>
    <definedName name="гсм_ф_11м">#REF!</definedName>
    <definedName name="гсм_ф_12м">#REF!</definedName>
    <definedName name="гсм_ф_2м">#REF!</definedName>
    <definedName name="гсм_ф_3м">#REF!</definedName>
    <definedName name="гсм_ф_4м">#REF!</definedName>
    <definedName name="гсм_ф_5м">#REF!</definedName>
    <definedName name="гсм_ф_6м">#REF!</definedName>
    <definedName name="гсм_ф_7м">#REF!</definedName>
    <definedName name="гсм_ф_8м">#REF!</definedName>
    <definedName name="гсм_ф_9м">#REF!</definedName>
    <definedName name="гсм_ф_авг">#REF!</definedName>
    <definedName name="гсм_ф_апр">#REF!</definedName>
    <definedName name="гсм_ф_дек">#REF!</definedName>
    <definedName name="гсм_ф_июль">#REF!</definedName>
    <definedName name="гсм_ф_июнь">#REF!</definedName>
    <definedName name="гсм_ф_май">#REF!</definedName>
    <definedName name="гсм_ф_март">#REF!</definedName>
    <definedName name="гсм_ф_нояб">#REF!</definedName>
    <definedName name="гсм_ф_окт">#REF!</definedName>
    <definedName name="гсм_ф_сент">#REF!</definedName>
    <definedName name="гсм_ф_фев">#REF!</definedName>
    <definedName name="гсм_ф_янв">#REF!</definedName>
    <definedName name="гшб" localSheetId="0" hidden="1">{"'таб 21'!$A$1:$U$24","'таб 21'!$A$1:$U$1"}</definedName>
    <definedName name="гшб" localSheetId="7" hidden="1">{"'таб 21'!$A$1:$U$24","'таб 21'!$A$1:$U$1"}</definedName>
    <definedName name="гшб" localSheetId="8" hidden="1">{"'таб 21'!$A$1:$U$24","'таб 21'!$A$1:$U$1"}</definedName>
    <definedName name="гшб" localSheetId="9" hidden="1">{"'таб 21'!$A$1:$U$24","'таб 21'!$A$1:$U$1"}</definedName>
    <definedName name="гшб" localSheetId="10" hidden="1">{"'таб 21'!$A$1:$U$24","'таб 21'!$A$1:$U$1"}</definedName>
    <definedName name="гшб" localSheetId="11" hidden="1">{"'таб 21'!$A$1:$U$24","'таб 21'!$A$1:$U$1"}</definedName>
    <definedName name="гшб" localSheetId="4" hidden="1">{"'таб 21'!$A$1:$U$24","'таб 21'!$A$1:$U$1"}</definedName>
    <definedName name="гшб" localSheetId="12" hidden="1">{"'таб 21'!$A$1:$U$24","'таб 21'!$A$1:$U$1"}</definedName>
    <definedName name="гшб" localSheetId="5" hidden="1">{"'таб 21'!$A$1:$U$24","'таб 21'!$A$1:$U$1"}</definedName>
    <definedName name="гшб" localSheetId="13" hidden="1">{"'таб 21'!$A$1:$U$24","'таб 21'!$A$1:$U$1"}</definedName>
    <definedName name="гшб" localSheetId="6" hidden="1">{"'таб 21'!$A$1:$U$24","'таб 21'!$A$1:$U$1"}</definedName>
    <definedName name="гшб" localSheetId="14" hidden="1">{"'таб 21'!$A$1:$U$24","'таб 21'!$A$1:$U$1"}</definedName>
    <definedName name="гшб" localSheetId="2" hidden="1">{"'таб 21'!$A$1:$U$24","'таб 21'!$A$1:$U$1"}</definedName>
    <definedName name="гшб" localSheetId="1" hidden="1">{"'таб 21'!$A$1:$U$24","'таб 21'!$A$1:$U$1"}</definedName>
    <definedName name="гшб" hidden="1">{"'таб 21'!$A$1:$U$24","'таб 21'!$A$1:$U$1"}</definedName>
    <definedName name="Д">#REF!</definedName>
    <definedName name="дд">[52]БДР!$A:$IV</definedName>
    <definedName name="ддд">[14]!ддд</definedName>
    <definedName name="дез_1">'[47]0292'!#REF!</definedName>
    <definedName name="дез_2">'[47]0292'!#REF!</definedName>
    <definedName name="дез_3">'[47]0292'!#REF!</definedName>
    <definedName name="дез_4">'[47]0292'!#REF!</definedName>
    <definedName name="дез_г">'[47]0292'!#REF!</definedName>
    <definedName name="дез_оч">'[47]0292'!#REF!</definedName>
    <definedName name="дез_пл">[38]дез!#REF!</definedName>
    <definedName name="дез_сх">'[47]0292'!#REF!</definedName>
    <definedName name="декабрь" localSheetId="0" hidden="1">{#N/A,#N/A,FALSE,"9PS0"}</definedName>
    <definedName name="декабрь" localSheetId="7" hidden="1">{#N/A,#N/A,FALSE,"9PS0"}</definedName>
    <definedName name="декабрь" localSheetId="8" hidden="1">{#N/A,#N/A,FALSE,"9PS0"}</definedName>
    <definedName name="декабрь" localSheetId="9" hidden="1">{#N/A,#N/A,FALSE,"9PS0"}</definedName>
    <definedName name="декабрь" localSheetId="10" hidden="1">{#N/A,#N/A,FALSE,"9PS0"}</definedName>
    <definedName name="декабрь" localSheetId="11" hidden="1">{#N/A,#N/A,FALSE,"9PS0"}</definedName>
    <definedName name="декабрь" localSheetId="4" hidden="1">{#N/A,#N/A,FALSE,"9PS0"}</definedName>
    <definedName name="декабрь" localSheetId="12" hidden="1">{#N/A,#N/A,FALSE,"9PS0"}</definedName>
    <definedName name="декабрь" localSheetId="5" hidden="1">{#N/A,#N/A,FALSE,"9PS0"}</definedName>
    <definedName name="декабрь" localSheetId="13" hidden="1">{#N/A,#N/A,FALSE,"9PS0"}</definedName>
    <definedName name="декабрь" localSheetId="6" hidden="1">{#N/A,#N/A,FALSE,"9PS0"}</definedName>
    <definedName name="декабрь" localSheetId="14" hidden="1">{#N/A,#N/A,FALSE,"9PS0"}</definedName>
    <definedName name="декабрь" localSheetId="2" hidden="1">{#N/A,#N/A,FALSE,"9PS0"}</definedName>
    <definedName name="декабрь" localSheetId="1" hidden="1">{#N/A,#N/A,FALSE,"9PS0"}</definedName>
    <definedName name="декабрь" hidden="1">{#N/A,#N/A,FALSE,"9PS0"}</definedName>
    <definedName name="ДепЕЗ" localSheetId="0" hidden="1">{#N/A,#N/A,FALSE,"9PS0"}</definedName>
    <definedName name="ДепЕЗ" localSheetId="7" hidden="1">{#N/A,#N/A,FALSE,"9PS0"}</definedName>
    <definedName name="ДепЕЗ" localSheetId="8" hidden="1">{#N/A,#N/A,FALSE,"9PS0"}</definedName>
    <definedName name="ДепЕЗ" localSheetId="9" hidden="1">{#N/A,#N/A,FALSE,"9PS0"}</definedName>
    <definedName name="ДепЕЗ" localSheetId="10" hidden="1">{#N/A,#N/A,FALSE,"9PS0"}</definedName>
    <definedName name="ДепЕЗ" localSheetId="11" hidden="1">{#N/A,#N/A,FALSE,"9PS0"}</definedName>
    <definedName name="ДепЕЗ" localSheetId="4" hidden="1">{#N/A,#N/A,FALSE,"9PS0"}</definedName>
    <definedName name="ДепЕЗ" localSheetId="12" hidden="1">{#N/A,#N/A,FALSE,"9PS0"}</definedName>
    <definedName name="ДепЕЗ" localSheetId="5" hidden="1">{#N/A,#N/A,FALSE,"9PS0"}</definedName>
    <definedName name="ДепЕЗ" localSheetId="13" hidden="1">{#N/A,#N/A,FALSE,"9PS0"}</definedName>
    <definedName name="ДепЕЗ" localSheetId="6" hidden="1">{#N/A,#N/A,FALSE,"9PS0"}</definedName>
    <definedName name="ДепЕЗ" localSheetId="14" hidden="1">{#N/A,#N/A,FALSE,"9PS0"}</definedName>
    <definedName name="ДепЕЗ" localSheetId="2" hidden="1">{#N/A,#N/A,FALSE,"9PS0"}</definedName>
    <definedName name="ДепЕЗ" localSheetId="1" hidden="1">{#N/A,#N/A,FALSE,"9PS0"}</definedName>
    <definedName name="ДепЕЗ" hidden="1">{#N/A,#N/A,FALSE,"9PS0"}</definedName>
    <definedName name="Динамика_импорта_ферро_98_00">#REF!</definedName>
    <definedName name="Динамика_импорта_ферро_98_01">#REF!</definedName>
    <definedName name="Динамика_импорта_ферро_98_99">#REF!</definedName>
    <definedName name="Динамика_экспорта_ферро_98_00">#REF!</definedName>
    <definedName name="Динамика_экспорта_ферро_98_01">#REF!</definedName>
    <definedName name="Динамика_экспорта_ферро_98_99">#REF!</definedName>
    <definedName name="Динамика_экспорта_чугуна_97_00">#REF!</definedName>
    <definedName name="Динамика_экспорта_чугуна_98_00">#REF!</definedName>
    <definedName name="Динамика_экспорта_чугуна_98_99">#REF!</definedName>
    <definedName name="дло1">#REF!</definedName>
    <definedName name="ДОЛ">#REF!</definedName>
    <definedName name="еда">'[22]ат_на 2004_витрати_1'!#REF!</definedName>
    <definedName name="екол_пл">#REF!</definedName>
    <definedName name="ен">[14]!ен</definedName>
    <definedName name="Ен_елект" localSheetId="0" hidden="1">{#N/A,#N/A,FALSE,"9PS0"}</definedName>
    <definedName name="Ен_елект" localSheetId="7" hidden="1">{#N/A,#N/A,FALSE,"9PS0"}</definedName>
    <definedName name="Ен_елект" localSheetId="8" hidden="1">{#N/A,#N/A,FALSE,"9PS0"}</definedName>
    <definedName name="Ен_елект" localSheetId="9" hidden="1">{#N/A,#N/A,FALSE,"9PS0"}</definedName>
    <definedName name="Ен_елект" localSheetId="10" hidden="1">{#N/A,#N/A,FALSE,"9PS0"}</definedName>
    <definedName name="Ен_елект" localSheetId="11" hidden="1">{#N/A,#N/A,FALSE,"9PS0"}</definedName>
    <definedName name="Ен_елект" localSheetId="4" hidden="1">{#N/A,#N/A,FALSE,"9PS0"}</definedName>
    <definedName name="Ен_елект" localSheetId="12" hidden="1">{#N/A,#N/A,FALSE,"9PS0"}</definedName>
    <definedName name="Ен_елект" localSheetId="5" hidden="1">{#N/A,#N/A,FALSE,"9PS0"}</definedName>
    <definedName name="Ен_елект" localSheetId="13" hidden="1">{#N/A,#N/A,FALSE,"9PS0"}</definedName>
    <definedName name="Ен_елект" localSheetId="6" hidden="1">{#N/A,#N/A,FALSE,"9PS0"}</definedName>
    <definedName name="Ен_елект" localSheetId="14" hidden="1">{#N/A,#N/A,FALSE,"9PS0"}</definedName>
    <definedName name="Ен_елект" localSheetId="2" hidden="1">{#N/A,#N/A,FALSE,"9PS0"}</definedName>
    <definedName name="Ен_елект" localSheetId="1" hidden="1">{#N/A,#N/A,FALSE,"9PS0"}</definedName>
    <definedName name="Ен_елект" hidden="1">{#N/A,#N/A,FALSE,"9PS0"}</definedName>
    <definedName name="Ен_теплова" localSheetId="0" hidden="1">{#N/A,#N/A,FALSE,"9PS0"}</definedName>
    <definedName name="Ен_теплова" localSheetId="7" hidden="1">{#N/A,#N/A,FALSE,"9PS0"}</definedName>
    <definedName name="Ен_теплова" localSheetId="8" hidden="1">{#N/A,#N/A,FALSE,"9PS0"}</definedName>
    <definedName name="Ен_теплова" localSheetId="9" hidden="1">{#N/A,#N/A,FALSE,"9PS0"}</definedName>
    <definedName name="Ен_теплова" localSheetId="10" hidden="1">{#N/A,#N/A,FALSE,"9PS0"}</definedName>
    <definedName name="Ен_теплова" localSheetId="11" hidden="1">{#N/A,#N/A,FALSE,"9PS0"}</definedName>
    <definedName name="Ен_теплова" localSheetId="4" hidden="1">{#N/A,#N/A,FALSE,"9PS0"}</definedName>
    <definedName name="Ен_теплова" localSheetId="12" hidden="1">{#N/A,#N/A,FALSE,"9PS0"}</definedName>
    <definedName name="Ен_теплова" localSheetId="5" hidden="1">{#N/A,#N/A,FALSE,"9PS0"}</definedName>
    <definedName name="Ен_теплова" localSheetId="13" hidden="1">{#N/A,#N/A,FALSE,"9PS0"}</definedName>
    <definedName name="Ен_теплова" localSheetId="6" hidden="1">{#N/A,#N/A,FALSE,"9PS0"}</definedName>
    <definedName name="Ен_теплова" localSheetId="14" hidden="1">{#N/A,#N/A,FALSE,"9PS0"}</definedName>
    <definedName name="Ен_теплова" localSheetId="2" hidden="1">{#N/A,#N/A,FALSE,"9PS0"}</definedName>
    <definedName name="Ен_теплова" localSheetId="1" hidden="1">{#N/A,#N/A,FALSE,"9PS0"}</definedName>
    <definedName name="Ен_теплова" hidden="1">{#N/A,#N/A,FALSE,"9PS0"}</definedName>
    <definedName name="еп" localSheetId="0" hidden="1">{#N/A,#N/A,TRUE,"попередні"}</definedName>
    <definedName name="еп" localSheetId="7" hidden="1">{#N/A,#N/A,TRUE,"попередні"}</definedName>
    <definedName name="еп" localSheetId="8" hidden="1">{#N/A,#N/A,TRUE,"попередні"}</definedName>
    <definedName name="еп" localSheetId="9" hidden="1">{#N/A,#N/A,TRUE,"попередні"}</definedName>
    <definedName name="еп" localSheetId="10" hidden="1">{#N/A,#N/A,TRUE,"попередні"}</definedName>
    <definedName name="еп" localSheetId="11" hidden="1">{#N/A,#N/A,TRUE,"попередні"}</definedName>
    <definedName name="еп" localSheetId="4" hidden="1">{#N/A,#N/A,TRUE,"попередні"}</definedName>
    <definedName name="еп" localSheetId="12" hidden="1">{#N/A,#N/A,TRUE,"попередні"}</definedName>
    <definedName name="еп" localSheetId="5" hidden="1">{#N/A,#N/A,TRUE,"попередні"}</definedName>
    <definedName name="еп" localSheetId="13" hidden="1">{#N/A,#N/A,TRUE,"попередні"}</definedName>
    <definedName name="еп" localSheetId="6" hidden="1">{#N/A,#N/A,TRUE,"попередні"}</definedName>
    <definedName name="еп" localSheetId="14" hidden="1">{#N/A,#N/A,TRUE,"попередні"}</definedName>
    <definedName name="еп" localSheetId="2" hidden="1">{#N/A,#N/A,TRUE,"попередні"}</definedName>
    <definedName name="еп" localSheetId="1" hidden="1">{#N/A,#N/A,TRUE,"попередні"}</definedName>
    <definedName name="еп" hidden="1">{#N/A,#N/A,TRUE,"попередні"}</definedName>
    <definedName name="еь">[14]!еь</definedName>
    <definedName name="жовт">'[40]812'!$Z$1:$Z$65536</definedName>
    <definedName name="жовтень" localSheetId="0" hidden="1">{#N/A,#N/A,FALSE,"9PS0"}</definedName>
    <definedName name="жовтень" localSheetId="7" hidden="1">{#N/A,#N/A,FALSE,"9PS0"}</definedName>
    <definedName name="жовтень" localSheetId="8" hidden="1">{#N/A,#N/A,FALSE,"9PS0"}</definedName>
    <definedName name="жовтень" localSheetId="9" hidden="1">{#N/A,#N/A,FALSE,"9PS0"}</definedName>
    <definedName name="жовтень" localSheetId="10" hidden="1">{#N/A,#N/A,FALSE,"9PS0"}</definedName>
    <definedName name="жовтень" localSheetId="11" hidden="1">{#N/A,#N/A,FALSE,"9PS0"}</definedName>
    <definedName name="жовтень" localSheetId="4" hidden="1">{#N/A,#N/A,FALSE,"9PS0"}</definedName>
    <definedName name="жовтень" localSheetId="12" hidden="1">{#N/A,#N/A,FALSE,"9PS0"}</definedName>
    <definedName name="жовтень" localSheetId="5" hidden="1">{#N/A,#N/A,FALSE,"9PS0"}</definedName>
    <definedName name="жовтень" localSheetId="13" hidden="1">{#N/A,#N/A,FALSE,"9PS0"}</definedName>
    <definedName name="жовтень" localSheetId="6" hidden="1">{#N/A,#N/A,FALSE,"9PS0"}</definedName>
    <definedName name="жовтень" localSheetId="14" hidden="1">{#N/A,#N/A,FALSE,"9PS0"}</definedName>
    <definedName name="жовтень" localSheetId="2" hidden="1">{#N/A,#N/A,FALSE,"9PS0"}</definedName>
    <definedName name="жовтень" localSheetId="1" hidden="1">{#N/A,#N/A,FALSE,"9PS0"}</definedName>
    <definedName name="жовтень" hidden="1">{#N/A,#N/A,FALSE,"9PS0"}</definedName>
    <definedName name="з_работы">#REF!</definedName>
    <definedName name="заг_1">#REF!</definedName>
    <definedName name="заг_2">#REF!</definedName>
    <definedName name="заг_3">#REF!</definedName>
    <definedName name="заг_4">#REF!</definedName>
    <definedName name="заг_г">#REF!</definedName>
    <definedName name="заг_оч">#REF!</definedName>
    <definedName name="заг_пл">#REF!</definedName>
    <definedName name="заг_сх">#REF!</definedName>
    <definedName name="_xlnm.Print_Titles" localSheetId="2">Постач!$7:$9</definedName>
    <definedName name="зап_б_10м">#REF!</definedName>
    <definedName name="зап_б_11м">#REF!</definedName>
    <definedName name="зап_б_12м">#REF!</definedName>
    <definedName name="зап_б_2м">#REF!</definedName>
    <definedName name="зап_б_3м">#REF!</definedName>
    <definedName name="зап_б_4м">#REF!</definedName>
    <definedName name="зап_б_5м">#REF!</definedName>
    <definedName name="зап_б_6м">#REF!</definedName>
    <definedName name="зап_б_7м">#REF!</definedName>
    <definedName name="зап_б_8м">#REF!</definedName>
    <definedName name="зап_б_9м">#REF!</definedName>
    <definedName name="зап_б_авг">#REF!</definedName>
    <definedName name="зап_б_апр">#REF!</definedName>
    <definedName name="зап_б_дек">#REF!</definedName>
    <definedName name="зап_б_июль">#REF!</definedName>
    <definedName name="зап_б_июнь">#REF!</definedName>
    <definedName name="зап_б_май">#REF!</definedName>
    <definedName name="зап_б_март">#REF!</definedName>
    <definedName name="зап_б_нояб">#REF!</definedName>
    <definedName name="зап_б_окт">#REF!</definedName>
    <definedName name="зап_б_сент">#REF!</definedName>
    <definedName name="зап_б_фев">#REF!</definedName>
    <definedName name="зап_б_янв">#REF!</definedName>
    <definedName name="зап_п_10м">#REF!</definedName>
    <definedName name="зап_п_11м">#REF!</definedName>
    <definedName name="зап_п_12м">#REF!</definedName>
    <definedName name="зап_п_2м">#REF!</definedName>
    <definedName name="зап_п_3м">#REF!</definedName>
    <definedName name="зап_п_4м">#REF!</definedName>
    <definedName name="зап_п_5м">#REF!</definedName>
    <definedName name="зап_п_6м">#REF!</definedName>
    <definedName name="зап_п_7м">#REF!</definedName>
    <definedName name="зап_п_8м">#REF!</definedName>
    <definedName name="зап_п_9м">#REF!</definedName>
    <definedName name="зап_п_авг">#REF!</definedName>
    <definedName name="зап_п_апр">#REF!</definedName>
    <definedName name="зап_п_дек">#REF!</definedName>
    <definedName name="зап_п_июль">#REF!</definedName>
    <definedName name="зап_п_июнь">#REF!</definedName>
    <definedName name="зап_п_май">#REF!</definedName>
    <definedName name="зап_п_март">#REF!</definedName>
    <definedName name="зап_п_нояб">#REF!</definedName>
    <definedName name="зап_п_окт">#REF!</definedName>
    <definedName name="зап_п_сент">#REF!</definedName>
    <definedName name="зап_п_фев">#REF!</definedName>
    <definedName name="зап_п_янв">#REF!</definedName>
    <definedName name="зап_ф_10м">#REF!</definedName>
    <definedName name="зап_ф_11м">#REF!</definedName>
    <definedName name="зап_ф_12м">#REF!</definedName>
    <definedName name="зап_ф_2м">#REF!</definedName>
    <definedName name="зап_ф_3м">#REF!</definedName>
    <definedName name="зап_ф_4м">#REF!</definedName>
    <definedName name="зап_ф_5м">#REF!</definedName>
    <definedName name="зап_ф_6м">#REF!</definedName>
    <definedName name="зап_ф_7м">#REF!</definedName>
    <definedName name="зап_ф_8м">#REF!</definedName>
    <definedName name="зап_ф_9м">#REF!</definedName>
    <definedName name="зап_ф_авг">#REF!</definedName>
    <definedName name="зап_ф_апр">#REF!</definedName>
    <definedName name="зап_ф_дек">#REF!</definedName>
    <definedName name="зап_ф_июль">#REF!</definedName>
    <definedName name="зап_ф_июнь">#REF!</definedName>
    <definedName name="зап_ф_май">#REF!</definedName>
    <definedName name="зап_ф_март">#REF!</definedName>
    <definedName name="зап_ф_нояб">#REF!</definedName>
    <definedName name="зап_ф_окт">#REF!</definedName>
    <definedName name="зап_ф_сент">#REF!</definedName>
    <definedName name="зап_ф_фев">#REF!</definedName>
    <definedName name="зап_ф_янв">#REF!</definedName>
    <definedName name="зарплатаБ" localSheetId="0" hidden="1">{#N/A,#N/A,FALSE,"9PS0"}</definedName>
    <definedName name="зарплатаБ" localSheetId="7" hidden="1">{#N/A,#N/A,FALSE,"9PS0"}</definedName>
    <definedName name="зарплатаБ" localSheetId="8" hidden="1">{#N/A,#N/A,FALSE,"9PS0"}</definedName>
    <definedName name="зарплатаБ" localSheetId="9" hidden="1">{#N/A,#N/A,FALSE,"9PS0"}</definedName>
    <definedName name="зарплатаБ" localSheetId="10" hidden="1">{#N/A,#N/A,FALSE,"9PS0"}</definedName>
    <definedName name="зарплатаБ" localSheetId="11" hidden="1">{#N/A,#N/A,FALSE,"9PS0"}</definedName>
    <definedName name="зарплатаБ" localSheetId="4" hidden="1">{#N/A,#N/A,FALSE,"9PS0"}</definedName>
    <definedName name="зарплатаБ" localSheetId="12" hidden="1">{#N/A,#N/A,FALSE,"9PS0"}</definedName>
    <definedName name="зарплатаБ" localSheetId="5" hidden="1">{#N/A,#N/A,FALSE,"9PS0"}</definedName>
    <definedName name="зарплатаБ" localSheetId="13" hidden="1">{#N/A,#N/A,FALSE,"9PS0"}</definedName>
    <definedName name="зарплатаБ" localSheetId="6" hidden="1">{#N/A,#N/A,FALSE,"9PS0"}</definedName>
    <definedName name="зарплатаБ" localSheetId="14" hidden="1">{#N/A,#N/A,FALSE,"9PS0"}</definedName>
    <definedName name="зарплатаБ" localSheetId="2" hidden="1">{#N/A,#N/A,FALSE,"9PS0"}</definedName>
    <definedName name="зарплатаБ" localSheetId="1" hidden="1">{#N/A,#N/A,FALSE,"9PS0"}</definedName>
    <definedName name="зарплатаБ" hidden="1">{#N/A,#N/A,FALSE,"9PS0"}</definedName>
    <definedName name="зах_1">#REF!</definedName>
    <definedName name="зах_2">#REF!</definedName>
    <definedName name="зах_3">#REF!</definedName>
    <definedName name="зах_4">#REF!</definedName>
    <definedName name="зах_оч">#REF!</definedName>
    <definedName name="зах_пл">#REF!</definedName>
    <definedName name="зах_сх">#REF!</definedName>
    <definedName name="зв_01">#REF!</definedName>
    <definedName name="зв_2004">[42]м_812!$H$1:$H$65536</definedName>
    <definedName name="зв_9м">[42]м_812!$K$1:$K$65536</definedName>
    <definedName name="зв_оч">[38]связь!#REF!</definedName>
    <definedName name="ЗвітЗа_1квартал">#REF!</definedName>
    <definedName name="ЗвітЗа_3квартали">#REF!</definedName>
    <definedName name="ЗвітЗа_Півріччя">#REF!</definedName>
    <definedName name="ЗвітЗа_Рік">#REF!</definedName>
    <definedName name="земл_пл">#REF!</definedName>
    <definedName name="земраб">#REF!</definedName>
    <definedName name="ззз">[14]!ззз</definedName>
    <definedName name="знач">#REF!</definedName>
    <definedName name="зп_б_10м">#REF!</definedName>
    <definedName name="зп_б_11м">#REF!</definedName>
    <definedName name="зп_б_12м">#REF!</definedName>
    <definedName name="зп_б_2м">#REF!</definedName>
    <definedName name="зп_б_3м">#REF!</definedName>
    <definedName name="зп_б_4м">#REF!</definedName>
    <definedName name="зп_б_5м">#REF!</definedName>
    <definedName name="зп_б_6м">#REF!</definedName>
    <definedName name="зп_б_7м">#REF!</definedName>
    <definedName name="зп_б_8м">#REF!</definedName>
    <definedName name="зп_б_9м">#REF!</definedName>
    <definedName name="зп_б_авг">#REF!</definedName>
    <definedName name="зп_б_апр">#REF!</definedName>
    <definedName name="зп_б_дек">#REF!</definedName>
    <definedName name="зп_б_июль">#REF!</definedName>
    <definedName name="зп_б_июнь">#REF!</definedName>
    <definedName name="зп_б_май">#REF!</definedName>
    <definedName name="зп_б_март">#REF!</definedName>
    <definedName name="зп_б_нояб">#REF!</definedName>
    <definedName name="зп_б_окт">#REF!</definedName>
    <definedName name="зп_б_сент">#REF!</definedName>
    <definedName name="зп_б_фев">#REF!</definedName>
    <definedName name="зп_б_янв">#REF!</definedName>
    <definedName name="зп_п_10м">#REF!</definedName>
    <definedName name="зп_п_11м">#REF!</definedName>
    <definedName name="зп_п_12м">#REF!</definedName>
    <definedName name="зп_п_2м">#REF!</definedName>
    <definedName name="зп_п_3м">#REF!</definedName>
    <definedName name="зп_п_4м">#REF!</definedName>
    <definedName name="зп_п_5м">#REF!</definedName>
    <definedName name="зп_п_6м">#REF!</definedName>
    <definedName name="зп_п_7м">#REF!</definedName>
    <definedName name="зп_п_8м">#REF!</definedName>
    <definedName name="зп_п_9м">#REF!</definedName>
    <definedName name="зп_п_авг">#REF!</definedName>
    <definedName name="зп_п_апр">#REF!</definedName>
    <definedName name="зп_п_дек">#REF!</definedName>
    <definedName name="зп_п_июль">#REF!</definedName>
    <definedName name="зп_п_июнь">#REF!</definedName>
    <definedName name="зп_п_май">#REF!</definedName>
    <definedName name="зп_п_март">#REF!</definedName>
    <definedName name="зп_п_нояб">#REF!</definedName>
    <definedName name="зп_п_окт">#REF!</definedName>
    <definedName name="зп_п_сент">#REF!</definedName>
    <definedName name="зп_п_фев">#REF!</definedName>
    <definedName name="зп_п_янв">#REF!</definedName>
    <definedName name="зп_ф_10м">#REF!</definedName>
    <definedName name="зп_ф_11м">#REF!</definedName>
    <definedName name="зп_ф_12м">#REF!</definedName>
    <definedName name="зп_ф_2м">#REF!</definedName>
    <definedName name="зп_ф_3м">#REF!</definedName>
    <definedName name="зп_ф_4м">#REF!</definedName>
    <definedName name="зп_ф_5м">#REF!</definedName>
    <definedName name="зп_ф_6м">#REF!</definedName>
    <definedName name="зп_ф_7м">#REF!</definedName>
    <definedName name="зп_ф_8м">#REF!</definedName>
    <definedName name="зп_ф_9м">#REF!</definedName>
    <definedName name="зп_ф_авг">#REF!</definedName>
    <definedName name="зп_ф_апр">#REF!</definedName>
    <definedName name="зп_ф_дек">#REF!</definedName>
    <definedName name="зп_ф_июль">#REF!</definedName>
    <definedName name="зп_ф_июнь">#REF!</definedName>
    <definedName name="зп_ф_май">#REF!</definedName>
    <definedName name="зп_ф_март">#REF!</definedName>
    <definedName name="зп_ф_нояб">#REF!</definedName>
    <definedName name="зп_ф_окт">#REF!</definedName>
    <definedName name="зп_ф_сент">#REF!</definedName>
    <definedName name="зп_ф_фев">#REF!</definedName>
    <definedName name="зп_ф_янв">#REF!</definedName>
    <definedName name="зркм_п_01">#REF!</definedName>
    <definedName name="зркм_с_01">#REF!</definedName>
    <definedName name="зркм_ф_01">#REF!</definedName>
    <definedName name="Извлечение_ИМ">#REF!</definedName>
    <definedName name="_xlnm.Extract">#REF!</definedName>
    <definedName name="иии">[14]!иии</definedName>
    <definedName name="ипаи" localSheetId="0" hidden="1">{#N/A,#N/A,TRUE,"попередні"}</definedName>
    <definedName name="ипаи" localSheetId="7" hidden="1">{#N/A,#N/A,TRUE,"попередні"}</definedName>
    <definedName name="ипаи" localSheetId="8" hidden="1">{#N/A,#N/A,TRUE,"попередні"}</definedName>
    <definedName name="ипаи" localSheetId="9" hidden="1">{#N/A,#N/A,TRUE,"попередні"}</definedName>
    <definedName name="ипаи" localSheetId="10" hidden="1">{#N/A,#N/A,TRUE,"попередні"}</definedName>
    <definedName name="ипаи" localSheetId="11" hidden="1">{#N/A,#N/A,TRUE,"попередні"}</definedName>
    <definedName name="ипаи" localSheetId="4" hidden="1">{#N/A,#N/A,TRUE,"попередні"}</definedName>
    <definedName name="ипаи" localSheetId="12" hidden="1">{#N/A,#N/A,TRUE,"попередні"}</definedName>
    <definedName name="ипаи" localSheetId="5" hidden="1">{#N/A,#N/A,TRUE,"попередні"}</definedName>
    <definedName name="ипаи" localSheetId="13" hidden="1">{#N/A,#N/A,TRUE,"попередні"}</definedName>
    <definedName name="ипаи" localSheetId="6" hidden="1">{#N/A,#N/A,TRUE,"попередні"}</definedName>
    <definedName name="ипаи" localSheetId="14" hidden="1">{#N/A,#N/A,TRUE,"попередні"}</definedName>
    <definedName name="ипаи" localSheetId="2" hidden="1">{#N/A,#N/A,TRUE,"попередні"}</definedName>
    <definedName name="ипаи" localSheetId="1" hidden="1">{#N/A,#N/A,TRUE,"попередні"}</definedName>
    <definedName name="ипаи" hidden="1">{#N/A,#N/A,TRUE,"попередні"}</definedName>
    <definedName name="ИсключитьПраздник">#N/A</definedName>
    <definedName name="исп_1">#REF!</definedName>
    <definedName name="исп_2">#REF!</definedName>
    <definedName name="исп_3">#REF!</definedName>
    <definedName name="исп_4">#REF!</definedName>
    <definedName name="исп_г">#REF!</definedName>
    <definedName name="исп_зв">#REF!</definedName>
    <definedName name="исп_оч">#REF!</definedName>
    <definedName name="исп_пл">#REF!</definedName>
    <definedName name="Исх_данн">#REF!</definedName>
    <definedName name="ів" localSheetId="0" hidden="1">{#N/A,#N/A,FALSE,"9PS0"}</definedName>
    <definedName name="ів" localSheetId="7" hidden="1">{#N/A,#N/A,FALSE,"9PS0"}</definedName>
    <definedName name="ів" localSheetId="8" hidden="1">{#N/A,#N/A,FALSE,"9PS0"}</definedName>
    <definedName name="ів" localSheetId="9" hidden="1">{#N/A,#N/A,FALSE,"9PS0"}</definedName>
    <definedName name="ів" localSheetId="10" hidden="1">{#N/A,#N/A,FALSE,"9PS0"}</definedName>
    <definedName name="ів" localSheetId="11" hidden="1">{#N/A,#N/A,FALSE,"9PS0"}</definedName>
    <definedName name="ів" localSheetId="4" hidden="1">{#N/A,#N/A,FALSE,"9PS0"}</definedName>
    <definedName name="ів" localSheetId="12" hidden="1">{#N/A,#N/A,FALSE,"9PS0"}</definedName>
    <definedName name="ів" localSheetId="5" hidden="1">{#N/A,#N/A,FALSE,"9PS0"}</definedName>
    <definedName name="ів" localSheetId="13" hidden="1">{#N/A,#N/A,FALSE,"9PS0"}</definedName>
    <definedName name="ів" localSheetId="6" hidden="1">{#N/A,#N/A,FALSE,"9PS0"}</definedName>
    <definedName name="ів" localSheetId="14" hidden="1">{#N/A,#N/A,FALSE,"9PS0"}</definedName>
    <definedName name="ів" localSheetId="2" hidden="1">{#N/A,#N/A,FALSE,"9PS0"}</definedName>
    <definedName name="ів" localSheetId="1" hidden="1">{#N/A,#N/A,FALSE,"9PS0"}</definedName>
    <definedName name="ів" hidden="1">{#N/A,#N/A,FALSE,"9PS0"}</definedName>
    <definedName name="іваіф">#REF!</definedName>
    <definedName name="інш_1">#REF!</definedName>
    <definedName name="інш_2">#REF!</definedName>
    <definedName name="інш_3">#REF!</definedName>
    <definedName name="інш_4">#REF!</definedName>
    <definedName name="інш_г">#REF!</definedName>
    <definedName name="інш_п_01">#REF!</definedName>
    <definedName name="інш_с_01">#REF!</definedName>
    <definedName name="інш_ф_01">#REF!</definedName>
    <definedName name="інші">#REF!</definedName>
    <definedName name="Інші1">[6]рік!#REF!</definedName>
    <definedName name="Інші2">[6]рік!#REF!</definedName>
    <definedName name="й">[14]!й</definedName>
    <definedName name="й11">#REF!</definedName>
    <definedName name="йцв">[14]!йцв</definedName>
    <definedName name="кадри_пл">#REF!</definedName>
    <definedName name="кан_сх">[46]каналізація_07!#REF!</definedName>
    <definedName name="канц_оч">#REF!</definedName>
    <definedName name="канц_пл">#REF!</definedName>
    <definedName name="катюша">[14]!катюша</definedName>
    <definedName name="Катя" localSheetId="0" hidden="1">{#N/A,#N/A,TRUE,"попередні"}</definedName>
    <definedName name="Катя" localSheetId="7" hidden="1">{#N/A,#N/A,TRUE,"попередні"}</definedName>
    <definedName name="Катя" localSheetId="8" hidden="1">{#N/A,#N/A,TRUE,"попередні"}</definedName>
    <definedName name="Катя" localSheetId="9" hidden="1">{#N/A,#N/A,TRUE,"попередні"}</definedName>
    <definedName name="Катя" localSheetId="10" hidden="1">{#N/A,#N/A,TRUE,"попередні"}</definedName>
    <definedName name="Катя" localSheetId="11" hidden="1">{#N/A,#N/A,TRUE,"попередні"}</definedName>
    <definedName name="Катя" localSheetId="4" hidden="1">{#N/A,#N/A,TRUE,"попередні"}</definedName>
    <definedName name="Катя" localSheetId="12" hidden="1">{#N/A,#N/A,TRUE,"попередні"}</definedName>
    <definedName name="Катя" localSheetId="5" hidden="1">{#N/A,#N/A,TRUE,"попередні"}</definedName>
    <definedName name="Катя" localSheetId="13" hidden="1">{#N/A,#N/A,TRUE,"попередні"}</definedName>
    <definedName name="Катя" localSheetId="6" hidden="1">{#N/A,#N/A,TRUE,"попередні"}</definedName>
    <definedName name="Катя" localSheetId="14" hidden="1">{#N/A,#N/A,TRUE,"попередні"}</definedName>
    <definedName name="Катя" localSheetId="2" hidden="1">{#N/A,#N/A,TRUE,"попередні"}</definedName>
    <definedName name="Катя" localSheetId="1" hidden="1">{#N/A,#N/A,TRUE,"попередні"}</definedName>
    <definedName name="Катя" hidden="1">{#N/A,#N/A,TRUE,"попередні"}</definedName>
    <definedName name="кв_4">[42]м_812!$AF$1:$AF$65536</definedName>
    <definedName name="кв1">'[40]812'!$M$1:$M$65536</definedName>
    <definedName name="кв2">'[40]812'!$Q$1:$Q$65536</definedName>
    <definedName name="кв3">'[40]812'!$U$1:$U$65536</definedName>
    <definedName name="кв4">'[40]812'!$Y$1:$Y$65536</definedName>
    <definedName name="Квартал_1">#REF!</definedName>
    <definedName name="Квартал_2">#REF!</definedName>
    <definedName name="Квартал_3">#REF!</definedName>
    <definedName name="Квартал_4">#REF!</definedName>
    <definedName name="квіт">'[40]812'!$R$1:$R$65536</definedName>
    <definedName name="ке">[14]!ке</definedName>
    <definedName name="кен_1">#REF!</definedName>
    <definedName name="кен_2">#REF!</definedName>
    <definedName name="кен_3">#REF!</definedName>
    <definedName name="кен_4">#REF!</definedName>
    <definedName name="кен_9">#REF!</definedName>
    <definedName name="кен_г">#REF!</definedName>
    <definedName name="кен_кв">#REF!</definedName>
    <definedName name="кен_о">#REF!</definedName>
    <definedName name="кер">[14]!кер</definedName>
    <definedName name="кие">[14]!кие</definedName>
    <definedName name="ккк" localSheetId="0">{#N/A,#N/A,FALSE,"9PS0"}</definedName>
    <definedName name="ккк" localSheetId="7">{#N/A,#N/A,FALSE,"9PS0"}</definedName>
    <definedName name="ккк" localSheetId="8">{#N/A,#N/A,FALSE,"9PS0"}</definedName>
    <definedName name="ккк" localSheetId="9">{#N/A,#N/A,FALSE,"9PS0"}</definedName>
    <definedName name="ккк" localSheetId="10">{#N/A,#N/A,FALSE,"9PS0"}</definedName>
    <definedName name="ккк" localSheetId="11">{#N/A,#N/A,FALSE,"9PS0"}</definedName>
    <definedName name="ккк" localSheetId="4">{#N/A,#N/A,FALSE,"9PS0"}</definedName>
    <definedName name="ккк" localSheetId="12">{#N/A,#N/A,FALSE,"9PS0"}</definedName>
    <definedName name="ккк" localSheetId="5">{#N/A,#N/A,FALSE,"9PS0"}</definedName>
    <definedName name="ккк" localSheetId="13">{#N/A,#N/A,FALSE,"9PS0"}</definedName>
    <definedName name="ккк" localSheetId="6">{#N/A,#N/A,FALSE,"9PS0"}</definedName>
    <definedName name="ккк" localSheetId="14">{#N/A,#N/A,FALSE,"9PS0"}</definedName>
    <definedName name="ккк" localSheetId="2">{#N/A,#N/A,FALSE,"9PS0"}</definedName>
    <definedName name="ккк" localSheetId="1">{#N/A,#N/A,FALSE,"9PS0"}</definedName>
    <definedName name="ккк">{#N/A,#N/A,FALSE,"9PS0"}</definedName>
    <definedName name="кккк" localSheetId="0" hidden="1">{#N/A,#N/A,FALSE,"9PS0"}</definedName>
    <definedName name="кккк" localSheetId="7" hidden="1">{#N/A,#N/A,FALSE,"9PS0"}</definedName>
    <definedName name="кккк" localSheetId="8" hidden="1">{#N/A,#N/A,FALSE,"9PS0"}</definedName>
    <definedName name="кккк" localSheetId="9" hidden="1">{#N/A,#N/A,FALSE,"9PS0"}</definedName>
    <definedName name="кккк" localSheetId="10" hidden="1">{#N/A,#N/A,FALSE,"9PS0"}</definedName>
    <definedName name="кккк" localSheetId="11" hidden="1">{#N/A,#N/A,FALSE,"9PS0"}</definedName>
    <definedName name="кккк" localSheetId="4" hidden="1">{#N/A,#N/A,FALSE,"9PS0"}</definedName>
    <definedName name="кккк" localSheetId="12" hidden="1">{#N/A,#N/A,FALSE,"9PS0"}</definedName>
    <definedName name="кккк" localSheetId="5" hidden="1">{#N/A,#N/A,FALSE,"9PS0"}</definedName>
    <definedName name="кккк" localSheetId="13" hidden="1">{#N/A,#N/A,FALSE,"9PS0"}</definedName>
    <definedName name="кккк" localSheetId="6" hidden="1">{#N/A,#N/A,FALSE,"9PS0"}</definedName>
    <definedName name="кккк" localSheetId="14" hidden="1">{#N/A,#N/A,FALSE,"9PS0"}</definedName>
    <definedName name="кккк" localSheetId="2" hidden="1">{#N/A,#N/A,FALSE,"9PS0"}</definedName>
    <definedName name="кккк" localSheetId="1" hidden="1">{#N/A,#N/A,FALSE,"9PS0"}</definedName>
    <definedName name="кккк" hidden="1">{#N/A,#N/A,FALSE,"9PS0"}</definedName>
    <definedName name="ккккк">[14]!ккккк</definedName>
    <definedName name="клімат1">[6]рік!#REF!</definedName>
    <definedName name="клімат2">[6]рік!#REF!</definedName>
    <definedName name="клімат3">[6]рік!#REF!</definedName>
    <definedName name="км">[14]!км</definedName>
    <definedName name="КМКП_НАСЕЛЕННЯ">#REF!</definedName>
    <definedName name="код">[51]PR!$B$1:$B$20</definedName>
    <definedName name="конец">#REF!</definedName>
    <definedName name="копия">[41]Ф2!$E$2</definedName>
    <definedName name="_xlnm.Criteria">#REF!</definedName>
    <definedName name="Критерии_ИМ">#REF!</definedName>
    <definedName name="КТМ1">[6]рік!#REF!</definedName>
    <definedName name="КТМ2">[6]рік!#REF!</definedName>
    <definedName name="КТМ3">[6]рік!#REF!</definedName>
    <definedName name="ку" localSheetId="0" hidden="1">{"'таб 21'!$A$1:$U$24","'таб 21'!$A$1:$U$1"}</definedName>
    <definedName name="ку" localSheetId="7" hidden="1">{"'таб 21'!$A$1:$U$24","'таб 21'!$A$1:$U$1"}</definedName>
    <definedName name="ку" localSheetId="8" hidden="1">{"'таб 21'!$A$1:$U$24","'таб 21'!$A$1:$U$1"}</definedName>
    <definedName name="ку" localSheetId="9" hidden="1">{"'таб 21'!$A$1:$U$24","'таб 21'!$A$1:$U$1"}</definedName>
    <definedName name="ку" localSheetId="10" hidden="1">{"'таб 21'!$A$1:$U$24","'таб 21'!$A$1:$U$1"}</definedName>
    <definedName name="ку" localSheetId="11" hidden="1">{"'таб 21'!$A$1:$U$24","'таб 21'!$A$1:$U$1"}</definedName>
    <definedName name="ку" localSheetId="4" hidden="1">{"'таб 21'!$A$1:$U$24","'таб 21'!$A$1:$U$1"}</definedName>
    <definedName name="ку" localSheetId="12" hidden="1">{"'таб 21'!$A$1:$U$24","'таб 21'!$A$1:$U$1"}</definedName>
    <definedName name="ку" localSheetId="5" hidden="1">{"'таб 21'!$A$1:$U$24","'таб 21'!$A$1:$U$1"}</definedName>
    <definedName name="ку" localSheetId="13" hidden="1">{"'таб 21'!$A$1:$U$24","'таб 21'!$A$1:$U$1"}</definedName>
    <definedName name="ку" localSheetId="6" hidden="1">{"'таб 21'!$A$1:$U$24","'таб 21'!$A$1:$U$1"}</definedName>
    <definedName name="ку" localSheetId="14" hidden="1">{"'таб 21'!$A$1:$U$24","'таб 21'!$A$1:$U$1"}</definedName>
    <definedName name="ку" localSheetId="2" hidden="1">{"'таб 21'!$A$1:$U$24","'таб 21'!$A$1:$U$1"}</definedName>
    <definedName name="ку" localSheetId="1" hidden="1">{"'таб 21'!$A$1:$U$24","'таб 21'!$A$1:$U$1"}</definedName>
    <definedName name="ку" hidden="1">{"'таб 21'!$A$1:$U$24","'таб 21'!$A$1:$U$1"}</definedName>
    <definedName name="Курс_долл">#REF!</definedName>
    <definedName name="Курс_ноябрь">#REF!</definedName>
    <definedName name="курс_окт">#REF!</definedName>
    <definedName name="курс2004">#REF!</definedName>
    <definedName name="кяп">[14]!кяп</definedName>
    <definedName name="лег_1">#REF!</definedName>
    <definedName name="лег_2">#REF!</definedName>
    <definedName name="лег_3">#REF!</definedName>
    <definedName name="лег_4">#REF!</definedName>
    <definedName name="лег_9">[36]автотранс!#REF!</definedName>
    <definedName name="лег_9п">[36]автотранс!#REF!</definedName>
    <definedName name="лег_г">#REF!</definedName>
    <definedName name="лег_зв">[36]автотранс!#REF!</definedName>
    <definedName name="лег_о">[36]автотранс!#REF!</definedName>
    <definedName name="лег_п">[36]автотранс!#REF!</definedName>
    <definedName name="лена">[14]!лена</definedName>
    <definedName name="лип">'[40]812'!$V$1:$V$65536</definedName>
    <definedName name="липень" localSheetId="0" hidden="1">{#N/A,#N/A,FALSE,"9PS0"}</definedName>
    <definedName name="липень" localSheetId="7" hidden="1">{#N/A,#N/A,FALSE,"9PS0"}</definedName>
    <definedName name="липень" localSheetId="8" hidden="1">{#N/A,#N/A,FALSE,"9PS0"}</definedName>
    <definedName name="липень" localSheetId="9" hidden="1">{#N/A,#N/A,FALSE,"9PS0"}</definedName>
    <definedName name="липень" localSheetId="10" hidden="1">{#N/A,#N/A,FALSE,"9PS0"}</definedName>
    <definedName name="липень" localSheetId="11" hidden="1">{#N/A,#N/A,FALSE,"9PS0"}</definedName>
    <definedName name="липень" localSheetId="4" hidden="1">{#N/A,#N/A,FALSE,"9PS0"}</definedName>
    <definedName name="липень" localSheetId="12" hidden="1">{#N/A,#N/A,FALSE,"9PS0"}</definedName>
    <definedName name="липень" localSheetId="5" hidden="1">{#N/A,#N/A,FALSE,"9PS0"}</definedName>
    <definedName name="липень" localSheetId="13" hidden="1">{#N/A,#N/A,FALSE,"9PS0"}</definedName>
    <definedName name="липень" localSheetId="6" hidden="1">{#N/A,#N/A,FALSE,"9PS0"}</definedName>
    <definedName name="липень" localSheetId="14" hidden="1">{#N/A,#N/A,FALSE,"9PS0"}</definedName>
    <definedName name="липень" localSheetId="2" hidden="1">{#N/A,#N/A,FALSE,"9PS0"}</definedName>
    <definedName name="липень" localSheetId="1" hidden="1">{#N/A,#N/A,FALSE,"9PS0"}</definedName>
    <definedName name="липень" hidden="1">{#N/A,#N/A,FALSE,"9PS0"}</definedName>
    <definedName name="лист">'[40]812'!$AA$1:$AA$65536</definedName>
    <definedName name="Лист1">#REF!</definedName>
    <definedName name="Лист2">#REF!</definedName>
    <definedName name="ллллл" localSheetId="0" hidden="1">{#N/A,#N/A,FALSE,"9PS0"}</definedName>
    <definedName name="ллллл" localSheetId="7" hidden="1">{#N/A,#N/A,FALSE,"9PS0"}</definedName>
    <definedName name="ллллл" localSheetId="8" hidden="1">{#N/A,#N/A,FALSE,"9PS0"}</definedName>
    <definedName name="ллллл" localSheetId="9" hidden="1">{#N/A,#N/A,FALSE,"9PS0"}</definedName>
    <definedName name="ллллл" localSheetId="10" hidden="1">{#N/A,#N/A,FALSE,"9PS0"}</definedName>
    <definedName name="ллллл" localSheetId="11" hidden="1">{#N/A,#N/A,FALSE,"9PS0"}</definedName>
    <definedName name="ллллл" localSheetId="4" hidden="1">{#N/A,#N/A,FALSE,"9PS0"}</definedName>
    <definedName name="ллллл" localSheetId="12" hidden="1">{#N/A,#N/A,FALSE,"9PS0"}</definedName>
    <definedName name="ллллл" localSheetId="5" hidden="1">{#N/A,#N/A,FALSE,"9PS0"}</definedName>
    <definedName name="ллллл" localSheetId="13" hidden="1">{#N/A,#N/A,FALSE,"9PS0"}</definedName>
    <definedName name="ллллл" localSheetId="6" hidden="1">{#N/A,#N/A,FALSE,"9PS0"}</definedName>
    <definedName name="ллллл" localSheetId="14" hidden="1">{#N/A,#N/A,FALSE,"9PS0"}</definedName>
    <definedName name="ллллл" localSheetId="2" hidden="1">{#N/A,#N/A,FALSE,"9PS0"}</definedName>
    <definedName name="ллллл" localSheetId="1" hidden="1">{#N/A,#N/A,FALSE,"9PS0"}</definedName>
    <definedName name="ллллл" hidden="1">{#N/A,#N/A,FALSE,"9PS0"}</definedName>
    <definedName name="ло" localSheetId="0" hidden="1">{#N/A,#N/A,FALSE,"9PS0"}</definedName>
    <definedName name="ло" localSheetId="7" hidden="1">{#N/A,#N/A,FALSE,"9PS0"}</definedName>
    <definedName name="ло" localSheetId="8" hidden="1">{#N/A,#N/A,FALSE,"9PS0"}</definedName>
    <definedName name="ло" localSheetId="9" hidden="1">{#N/A,#N/A,FALSE,"9PS0"}</definedName>
    <definedName name="ло" localSheetId="10" hidden="1">{#N/A,#N/A,FALSE,"9PS0"}</definedName>
    <definedName name="ло" localSheetId="11" hidden="1">{#N/A,#N/A,FALSE,"9PS0"}</definedName>
    <definedName name="ло" localSheetId="4" hidden="1">{#N/A,#N/A,FALSE,"9PS0"}</definedName>
    <definedName name="ло" localSheetId="12" hidden="1">{#N/A,#N/A,FALSE,"9PS0"}</definedName>
    <definedName name="ло" localSheetId="5" hidden="1">{#N/A,#N/A,FALSE,"9PS0"}</definedName>
    <definedName name="ло" localSheetId="13" hidden="1">{#N/A,#N/A,FALSE,"9PS0"}</definedName>
    <definedName name="ло" localSheetId="6" hidden="1">{#N/A,#N/A,FALSE,"9PS0"}</definedName>
    <definedName name="ло" localSheetId="14" hidden="1">{#N/A,#N/A,FALSE,"9PS0"}</definedName>
    <definedName name="ло" localSheetId="2" hidden="1">{#N/A,#N/A,FALSE,"9PS0"}</definedName>
    <definedName name="ло" localSheetId="1" hidden="1">{#N/A,#N/A,FALSE,"9PS0"}</definedName>
    <definedName name="ло" hidden="1">{#N/A,#N/A,FALSE,"9PS0"}</definedName>
    <definedName name="Лом___по_мес_и_стр__тонн_">#REF!</definedName>
    <definedName name="Лом___ср_цена_экс99">#REF!</definedName>
    <definedName name="Лом___тоннаж_экс99_по_месяцам">#REF!</definedName>
    <definedName name="Лом_нерж___ср_цена_экс98">#REF!</definedName>
    <definedName name="Лом_нерж___ср_цена_экс99">#REF!</definedName>
    <definedName name="Лом_нерж___тоннаж_экс99_по_странам">#REF!</definedName>
    <definedName name="лопорпп">[14]!лопорпп</definedName>
    <definedName name="лор">[14]!лор</definedName>
    <definedName name="лорн" localSheetId="0" hidden="1">{#N/A,#N/A,TRUE,"попередні"}</definedName>
    <definedName name="лорн" localSheetId="7" hidden="1">{#N/A,#N/A,TRUE,"попередні"}</definedName>
    <definedName name="лорн" localSheetId="8" hidden="1">{#N/A,#N/A,TRUE,"попередні"}</definedName>
    <definedName name="лорн" localSheetId="9" hidden="1">{#N/A,#N/A,TRUE,"попередні"}</definedName>
    <definedName name="лорн" localSheetId="10" hidden="1">{#N/A,#N/A,TRUE,"попередні"}</definedName>
    <definedName name="лорн" localSheetId="11" hidden="1">{#N/A,#N/A,TRUE,"попередні"}</definedName>
    <definedName name="лорн" localSheetId="4" hidden="1">{#N/A,#N/A,TRUE,"попередні"}</definedName>
    <definedName name="лорн" localSheetId="12" hidden="1">{#N/A,#N/A,TRUE,"попередні"}</definedName>
    <definedName name="лорн" localSheetId="5" hidden="1">{#N/A,#N/A,TRUE,"попередні"}</definedName>
    <definedName name="лорн" localSheetId="13" hidden="1">{#N/A,#N/A,TRUE,"попередні"}</definedName>
    <definedName name="лорн" localSheetId="6" hidden="1">{#N/A,#N/A,TRUE,"попередні"}</definedName>
    <definedName name="лорн" localSheetId="14" hidden="1">{#N/A,#N/A,TRUE,"попередні"}</definedName>
    <definedName name="лорн" localSheetId="2" hidden="1">{#N/A,#N/A,TRUE,"попередні"}</definedName>
    <definedName name="лорн" localSheetId="1" hidden="1">{#N/A,#N/A,TRUE,"попередні"}</definedName>
    <definedName name="лорн" hidden="1">{#N/A,#N/A,TRUE,"попередні"}</definedName>
    <definedName name="лркм_п_01">#REF!</definedName>
    <definedName name="лркм_с_01">#REF!</definedName>
    <definedName name="лркм_ф_01">#REF!</definedName>
    <definedName name="лют">'[40]812'!$O$1:$O$65536</definedName>
    <definedName name="лютий" localSheetId="0" hidden="1">{#N/A,#N/A,FALSE,"9PS0"}</definedName>
    <definedName name="лютий" localSheetId="7" hidden="1">{#N/A,#N/A,FALSE,"9PS0"}</definedName>
    <definedName name="лютий" localSheetId="8" hidden="1">{#N/A,#N/A,FALSE,"9PS0"}</definedName>
    <definedName name="лютий" localSheetId="9" hidden="1">{#N/A,#N/A,FALSE,"9PS0"}</definedName>
    <definedName name="лютий" localSheetId="10" hidden="1">{#N/A,#N/A,FALSE,"9PS0"}</definedName>
    <definedName name="лютий" localSheetId="11" hidden="1">{#N/A,#N/A,FALSE,"9PS0"}</definedName>
    <definedName name="лютий" localSheetId="4" hidden="1">{#N/A,#N/A,FALSE,"9PS0"}</definedName>
    <definedName name="лютий" localSheetId="12" hidden="1">{#N/A,#N/A,FALSE,"9PS0"}</definedName>
    <definedName name="лютий" localSheetId="5" hidden="1">{#N/A,#N/A,FALSE,"9PS0"}</definedName>
    <definedName name="лютий" localSheetId="13" hidden="1">{#N/A,#N/A,FALSE,"9PS0"}</definedName>
    <definedName name="лютий" localSheetId="6" hidden="1">{#N/A,#N/A,FALSE,"9PS0"}</definedName>
    <definedName name="лютий" localSheetId="14" hidden="1">{#N/A,#N/A,FALSE,"9PS0"}</definedName>
    <definedName name="лютий" localSheetId="2" hidden="1">{#N/A,#N/A,FALSE,"9PS0"}</definedName>
    <definedName name="лютий" localSheetId="1" hidden="1">{#N/A,#N/A,FALSE,"9PS0"}</definedName>
    <definedName name="лютий" hidden="1">{#N/A,#N/A,FALSE,"9PS0"}</definedName>
    <definedName name="м_01">#REF!</definedName>
    <definedName name="М24">#REF!</definedName>
    <definedName name="макет812">'[40]812'!$A$8:$AB$262</definedName>
    <definedName name="Месяц">'[50]Технич лист'!$E$2:$E$23</definedName>
    <definedName name="мр">#REF!</definedName>
    <definedName name="мцм" localSheetId="0" hidden="1">{"'таб 21'!$A$1:$U$24","'таб 21'!$A$1:$U$1"}</definedName>
    <definedName name="мцм" localSheetId="7" hidden="1">{"'таб 21'!$A$1:$U$24","'таб 21'!$A$1:$U$1"}</definedName>
    <definedName name="мцм" localSheetId="8" hidden="1">{"'таб 21'!$A$1:$U$24","'таб 21'!$A$1:$U$1"}</definedName>
    <definedName name="мцм" localSheetId="9" hidden="1">{"'таб 21'!$A$1:$U$24","'таб 21'!$A$1:$U$1"}</definedName>
    <definedName name="мцм" localSheetId="10" hidden="1">{"'таб 21'!$A$1:$U$24","'таб 21'!$A$1:$U$1"}</definedName>
    <definedName name="мцм" localSheetId="11" hidden="1">{"'таб 21'!$A$1:$U$24","'таб 21'!$A$1:$U$1"}</definedName>
    <definedName name="мцм" localSheetId="4" hidden="1">{"'таб 21'!$A$1:$U$24","'таб 21'!$A$1:$U$1"}</definedName>
    <definedName name="мцм" localSheetId="12" hidden="1">{"'таб 21'!$A$1:$U$24","'таб 21'!$A$1:$U$1"}</definedName>
    <definedName name="мцм" localSheetId="5" hidden="1">{"'таб 21'!$A$1:$U$24","'таб 21'!$A$1:$U$1"}</definedName>
    <definedName name="мцм" localSheetId="13" hidden="1">{"'таб 21'!$A$1:$U$24","'таб 21'!$A$1:$U$1"}</definedName>
    <definedName name="мцм" localSheetId="6" hidden="1">{"'таб 21'!$A$1:$U$24","'таб 21'!$A$1:$U$1"}</definedName>
    <definedName name="мцм" localSheetId="14" hidden="1">{"'таб 21'!$A$1:$U$24","'таб 21'!$A$1:$U$1"}</definedName>
    <definedName name="мцм" localSheetId="2" hidden="1">{"'таб 21'!$A$1:$U$24","'таб 21'!$A$1:$U$1"}</definedName>
    <definedName name="мцм" localSheetId="1" hidden="1">{"'таб 21'!$A$1:$U$24","'таб 21'!$A$1:$U$1"}</definedName>
    <definedName name="мцм" hidden="1">{"'таб 21'!$A$1:$U$24","'таб 21'!$A$1:$U$1"}</definedName>
    <definedName name="Назва_звіту">[2]Звіти!$B$2:$B$6</definedName>
    <definedName name="НазваПроекту">'[50]Технич лист'!$C$2:$C$6</definedName>
    <definedName name="НАСЕЛЕННЯ">#REF!</definedName>
    <definedName name="нгн" localSheetId="0" hidden="1">{#N/A,#N/A,TRUE,"попередні"}</definedName>
    <definedName name="нгн" localSheetId="7" hidden="1">{#N/A,#N/A,TRUE,"попередні"}</definedName>
    <definedName name="нгн" localSheetId="8" hidden="1">{#N/A,#N/A,TRUE,"попередні"}</definedName>
    <definedName name="нгн" localSheetId="9" hidden="1">{#N/A,#N/A,TRUE,"попередні"}</definedName>
    <definedName name="нгн" localSheetId="10" hidden="1">{#N/A,#N/A,TRUE,"попередні"}</definedName>
    <definedName name="нгн" localSheetId="11" hidden="1">{#N/A,#N/A,TRUE,"попередні"}</definedName>
    <definedName name="нгн" localSheetId="4" hidden="1">{#N/A,#N/A,TRUE,"попередні"}</definedName>
    <definedName name="нгн" localSheetId="12" hidden="1">{#N/A,#N/A,TRUE,"попередні"}</definedName>
    <definedName name="нгн" localSheetId="5" hidden="1">{#N/A,#N/A,TRUE,"попередні"}</definedName>
    <definedName name="нгн" localSheetId="13" hidden="1">{#N/A,#N/A,TRUE,"попередні"}</definedName>
    <definedName name="нгн" localSheetId="6" hidden="1">{#N/A,#N/A,TRUE,"попередні"}</definedName>
    <definedName name="нгн" localSheetId="14" hidden="1">{#N/A,#N/A,TRUE,"попередні"}</definedName>
    <definedName name="нгн" localSheetId="2" hidden="1">{#N/A,#N/A,TRUE,"попередні"}</definedName>
    <definedName name="нгн" localSheetId="1" hidden="1">{#N/A,#N/A,TRUE,"попередні"}</definedName>
    <definedName name="нгн" hidden="1">{#N/A,#N/A,TRUE,"попередні"}</definedName>
    <definedName name="НДС">1.2</definedName>
    <definedName name="необ_1">#REF!</definedName>
    <definedName name="необ_2">#REF!</definedName>
    <definedName name="необ_3">#REF!</definedName>
    <definedName name="необ_4">#REF!</definedName>
    <definedName name="необ_г">#REF!</definedName>
    <definedName name="НКРЕ">#REF!</definedName>
    <definedName name="ног">[14]!ног</definedName>
    <definedName name="Номер">[2]Звіти!$A$2:$A$6</definedName>
    <definedName name="нпи">[14]!нпи</definedName>
    <definedName name="нь" localSheetId="0" hidden="1">{#N/A,#N/A,TRUE,"попередні"}</definedName>
    <definedName name="нь" localSheetId="7" hidden="1">{#N/A,#N/A,TRUE,"попередні"}</definedName>
    <definedName name="нь" localSheetId="8" hidden="1">{#N/A,#N/A,TRUE,"попередні"}</definedName>
    <definedName name="нь" localSheetId="9" hidden="1">{#N/A,#N/A,TRUE,"попередні"}</definedName>
    <definedName name="нь" localSheetId="10" hidden="1">{#N/A,#N/A,TRUE,"попередні"}</definedName>
    <definedName name="нь" localSheetId="11" hidden="1">{#N/A,#N/A,TRUE,"попередні"}</definedName>
    <definedName name="нь" localSheetId="4" hidden="1">{#N/A,#N/A,TRUE,"попередні"}</definedName>
    <definedName name="нь" localSheetId="12" hidden="1">{#N/A,#N/A,TRUE,"попередні"}</definedName>
    <definedName name="нь" localSheetId="5" hidden="1">{#N/A,#N/A,TRUE,"попередні"}</definedName>
    <definedName name="нь" localSheetId="13" hidden="1">{#N/A,#N/A,TRUE,"попередні"}</definedName>
    <definedName name="нь" localSheetId="6" hidden="1">{#N/A,#N/A,TRUE,"попередні"}</definedName>
    <definedName name="нь" localSheetId="14" hidden="1">{#N/A,#N/A,TRUE,"попередні"}</definedName>
    <definedName name="нь" localSheetId="2" hidden="1">{#N/A,#N/A,TRUE,"попередні"}</definedName>
    <definedName name="нь" localSheetId="1" hidden="1">{#N/A,#N/A,TRUE,"попередні"}</definedName>
    <definedName name="нь" hidden="1">{#N/A,#N/A,TRUE,"попередні"}</definedName>
    <definedName name="о" hidden="1">'[40]7 міс'!$C$1:$E$65536,'[40]7 міс'!$N$1:$AX$65536</definedName>
    <definedName name="_xlnm.Print_Area" localSheetId="0">Вир!$A$1:$H$46</definedName>
    <definedName name="_xlnm.Print_Area" localSheetId="7">'Д10.1'!$A$1:$H$49</definedName>
    <definedName name="_xlnm.Print_Area" localSheetId="8">'Д10.2'!$A$1:$H$49</definedName>
    <definedName name="_xlnm.Print_Area" localSheetId="9">'Д10.3'!$A$1:$H$50</definedName>
    <definedName name="_xlnm.Print_Area" localSheetId="10">'Д10.4'!$A$1:$E$48</definedName>
    <definedName name="_xlnm.Print_Area" localSheetId="3">'Д9.1'!$A$1:$M$43</definedName>
    <definedName name="_xlnm.Print_Area" localSheetId="11">'Д9.1_ГВ'!$A$1:$M$53</definedName>
    <definedName name="_xlnm.Print_Area" localSheetId="4">'Д9.2'!$A$1:$M$43</definedName>
    <definedName name="_xlnm.Print_Area" localSheetId="5">'Д9.3'!$A$1:$M$45</definedName>
    <definedName name="_xlnm.Print_Area" localSheetId="13">'Д9.3_ГВ'!$A$1:$M$54</definedName>
    <definedName name="_xlnm.Print_Area" localSheetId="6">'Д9.4'!$A$1:$P$41</definedName>
    <definedName name="_xlnm.Print_Area" localSheetId="14">'Д9.4_ГВ'!$A$1:$D$50</definedName>
    <definedName name="_xlnm.Print_Area" localSheetId="2">Постач!$A$1:$H$85</definedName>
    <definedName name="_xlnm.Print_Area" localSheetId="1">Тран!$A$1:$H$61</definedName>
    <definedName name="од_1">#REF!</definedName>
    <definedName name="од_2">#REF!</definedName>
    <definedName name="од_3">#REF!</definedName>
    <definedName name="од_4">#REF!</definedName>
    <definedName name="од_оч">#REF!</definedName>
    <definedName name="од_сх">#REF!</definedName>
    <definedName name="одс_п_01">#REF!</definedName>
    <definedName name="одс_с_01">#REF!</definedName>
    <definedName name="одс_ф_01">#REF!</definedName>
    <definedName name="одяг_1">#REF!</definedName>
    <definedName name="одяг_2">#REF!</definedName>
    <definedName name="одяг_3">#REF!</definedName>
    <definedName name="одяг_4">#REF!</definedName>
    <definedName name="одяг_оч">#REF!</definedName>
    <definedName name="одяг_пл">#REF!</definedName>
    <definedName name="ооо">[14]!ооо</definedName>
    <definedName name="оор" hidden="1">'[53]3 не сокр.'!$F$1:$H$65536,'[53]3 не сокр.'!$P$1:$AQ$65536</definedName>
    <definedName name="ОПРсРТС">#REF!</definedName>
    <definedName name="осн_2" localSheetId="0" hidden="1">{#N/A,#N/A,FALSE,"9PS0"}</definedName>
    <definedName name="осн_2" localSheetId="7" hidden="1">{#N/A,#N/A,FALSE,"9PS0"}</definedName>
    <definedName name="осн_2" localSheetId="8" hidden="1">{#N/A,#N/A,FALSE,"9PS0"}</definedName>
    <definedName name="осн_2" localSheetId="9" hidden="1">{#N/A,#N/A,FALSE,"9PS0"}</definedName>
    <definedName name="осн_2" localSheetId="10" hidden="1">{#N/A,#N/A,FALSE,"9PS0"}</definedName>
    <definedName name="осн_2" localSheetId="11" hidden="1">{#N/A,#N/A,FALSE,"9PS0"}</definedName>
    <definedName name="осн_2" localSheetId="4" hidden="1">{#N/A,#N/A,FALSE,"9PS0"}</definedName>
    <definedName name="осн_2" localSheetId="12" hidden="1">{#N/A,#N/A,FALSE,"9PS0"}</definedName>
    <definedName name="осн_2" localSheetId="5" hidden="1">{#N/A,#N/A,FALSE,"9PS0"}</definedName>
    <definedName name="осн_2" localSheetId="13" hidden="1">{#N/A,#N/A,FALSE,"9PS0"}</definedName>
    <definedName name="осн_2" localSheetId="6" hidden="1">{#N/A,#N/A,FALSE,"9PS0"}</definedName>
    <definedName name="осн_2" localSheetId="14" hidden="1">{#N/A,#N/A,FALSE,"9PS0"}</definedName>
    <definedName name="осн_2" localSheetId="2" hidden="1">{#N/A,#N/A,FALSE,"9PS0"}</definedName>
    <definedName name="осн_2" localSheetId="1" hidden="1">{#N/A,#N/A,FALSE,"9PS0"}</definedName>
    <definedName name="осн_2" hidden="1">{#N/A,#N/A,FALSE,"9PS0"}</definedName>
    <definedName name="отчет_9мес">'[40]812'!$K$1:$K$65536</definedName>
    <definedName name="оц_пл">#REF!</definedName>
    <definedName name="оч_рік">[42]м_812!$L$1:$L$65536</definedName>
    <definedName name="очік_ен">[44]дох!#REF!</definedName>
    <definedName name="очік_ст">[44]дох!#REF!</definedName>
    <definedName name="очікув">'[40]812'!$J$1:$J$65536</definedName>
    <definedName name="папап">#REF!</definedName>
    <definedName name="пдркм_п_01">#REF!</definedName>
    <definedName name="пдркм_с_01">#REF!</definedName>
    <definedName name="пдркм_ф_01">#REF!</definedName>
    <definedName name="пеи" localSheetId="0" hidden="1">{"'таб 21'!$A$1:$U$24","'таб 21'!$A$1:$U$1"}</definedName>
    <definedName name="пеи" localSheetId="7" hidden="1">{"'таб 21'!$A$1:$U$24","'таб 21'!$A$1:$U$1"}</definedName>
    <definedName name="пеи" localSheetId="8" hidden="1">{"'таб 21'!$A$1:$U$24","'таб 21'!$A$1:$U$1"}</definedName>
    <definedName name="пеи" localSheetId="9" hidden="1">{"'таб 21'!$A$1:$U$24","'таб 21'!$A$1:$U$1"}</definedName>
    <definedName name="пеи" localSheetId="10" hidden="1">{"'таб 21'!$A$1:$U$24","'таб 21'!$A$1:$U$1"}</definedName>
    <definedName name="пеи" localSheetId="11" hidden="1">{"'таб 21'!$A$1:$U$24","'таб 21'!$A$1:$U$1"}</definedName>
    <definedName name="пеи" localSheetId="4" hidden="1">{"'таб 21'!$A$1:$U$24","'таб 21'!$A$1:$U$1"}</definedName>
    <definedName name="пеи" localSheetId="12" hidden="1">{"'таб 21'!$A$1:$U$24","'таб 21'!$A$1:$U$1"}</definedName>
    <definedName name="пеи" localSheetId="5" hidden="1">{"'таб 21'!$A$1:$U$24","'таб 21'!$A$1:$U$1"}</definedName>
    <definedName name="пеи" localSheetId="13" hidden="1">{"'таб 21'!$A$1:$U$24","'таб 21'!$A$1:$U$1"}</definedName>
    <definedName name="пеи" localSheetId="6" hidden="1">{"'таб 21'!$A$1:$U$24","'таб 21'!$A$1:$U$1"}</definedName>
    <definedName name="пеи" localSheetId="14" hidden="1">{"'таб 21'!$A$1:$U$24","'таб 21'!$A$1:$U$1"}</definedName>
    <definedName name="пеи" localSheetId="2" hidden="1">{"'таб 21'!$A$1:$U$24","'таб 21'!$A$1:$U$1"}</definedName>
    <definedName name="пеи" localSheetId="1" hidden="1">{"'таб 21'!$A$1:$U$24","'таб 21'!$A$1:$U$1"}</definedName>
    <definedName name="пеи" hidden="1">{"'таб 21'!$A$1:$U$24","'таб 21'!$A$1:$U$1"}</definedName>
    <definedName name="пит_1">#REF!</definedName>
    <definedName name="пит_2">#REF!</definedName>
    <definedName name="пит_3">#REF!</definedName>
    <definedName name="пит_4">#REF!</definedName>
    <definedName name="пит_9">#REF!</definedName>
    <definedName name="пит_9п">#REF!</definedName>
    <definedName name="пит_г">#REF!</definedName>
    <definedName name="пит_зв">#REF!</definedName>
    <definedName name="пит_о">#REF!</definedName>
    <definedName name="пит_оч">#REF!</definedName>
    <definedName name="пит_п">#REF!</definedName>
    <definedName name="пит_пл">#REF!</definedName>
    <definedName name="питание">'[22]ат_на 2004_витрати_1'!#REF!</definedName>
    <definedName name="пл">#REF!</definedName>
    <definedName name="пл_вп">#REF!</definedName>
    <definedName name="пл_вп1">#REF!</definedName>
    <definedName name="пл_вп2">#REF!</definedName>
    <definedName name="пл_вт">#REF!</definedName>
    <definedName name="пл_вт1">#REF!</definedName>
    <definedName name="пл_вт2">#REF!</definedName>
    <definedName name="пл_пр">#REF!</definedName>
    <definedName name="пл_пр1">#REF!</definedName>
    <definedName name="пл_пр2">#REF!</definedName>
    <definedName name="пл_скор">[42]м_812!$J$1:$J$65536</definedName>
    <definedName name="пл_ц">#REF!</definedName>
    <definedName name="пл_ц1">#REF!</definedName>
    <definedName name="пл_ц2">#REF!</definedName>
    <definedName name="пл_ч">#REF!</definedName>
    <definedName name="пл_ч1">#REF!</definedName>
    <definedName name="пл_ч2">#REF!</definedName>
    <definedName name="пла">[3]рік!#REF!</definedName>
    <definedName name="план" localSheetId="0" hidden="1">{#N/A,#N/A,FALSE,"9PS0"}</definedName>
    <definedName name="план" localSheetId="7" hidden="1">{#N/A,#N/A,FALSE,"9PS0"}</definedName>
    <definedName name="план" localSheetId="8" hidden="1">{#N/A,#N/A,FALSE,"9PS0"}</definedName>
    <definedName name="план" localSheetId="9" hidden="1">{#N/A,#N/A,FALSE,"9PS0"}</definedName>
    <definedName name="план" localSheetId="10" hidden="1">{#N/A,#N/A,FALSE,"9PS0"}</definedName>
    <definedName name="план" localSheetId="11" hidden="1">{#N/A,#N/A,FALSE,"9PS0"}</definedName>
    <definedName name="план" localSheetId="4" hidden="1">{#N/A,#N/A,FALSE,"9PS0"}</definedName>
    <definedName name="план" localSheetId="12" hidden="1">{#N/A,#N/A,FALSE,"9PS0"}</definedName>
    <definedName name="план" localSheetId="5" hidden="1">{#N/A,#N/A,FALSE,"9PS0"}</definedName>
    <definedName name="план" localSheetId="13" hidden="1">{#N/A,#N/A,FALSE,"9PS0"}</definedName>
    <definedName name="план" localSheetId="6" hidden="1">{#N/A,#N/A,FALSE,"9PS0"}</definedName>
    <definedName name="план" localSheetId="14" hidden="1">{#N/A,#N/A,FALSE,"9PS0"}</definedName>
    <definedName name="план" localSheetId="2" hidden="1">{#N/A,#N/A,FALSE,"9PS0"}</definedName>
    <definedName name="план" localSheetId="1" hidden="1">{#N/A,#N/A,FALSE,"9PS0"}</definedName>
    <definedName name="план" hidden="1">{#N/A,#N/A,FALSE,"9PS0"}</definedName>
    <definedName name="пмпрм" localSheetId="0" hidden="1">{"'таб 21'!$A$1:$U$24","'таб 21'!$A$1:$U$1"}</definedName>
    <definedName name="пмпрм" localSheetId="7" hidden="1">{"'таб 21'!$A$1:$U$24","'таб 21'!$A$1:$U$1"}</definedName>
    <definedName name="пмпрм" localSheetId="8" hidden="1">{"'таб 21'!$A$1:$U$24","'таб 21'!$A$1:$U$1"}</definedName>
    <definedName name="пмпрм" localSheetId="9" hidden="1">{"'таб 21'!$A$1:$U$24","'таб 21'!$A$1:$U$1"}</definedName>
    <definedName name="пмпрм" localSheetId="10" hidden="1">{"'таб 21'!$A$1:$U$24","'таб 21'!$A$1:$U$1"}</definedName>
    <definedName name="пмпрм" localSheetId="11" hidden="1">{"'таб 21'!$A$1:$U$24","'таб 21'!$A$1:$U$1"}</definedName>
    <definedName name="пмпрм" localSheetId="4" hidden="1">{"'таб 21'!$A$1:$U$24","'таб 21'!$A$1:$U$1"}</definedName>
    <definedName name="пмпрм" localSheetId="12" hidden="1">{"'таб 21'!$A$1:$U$24","'таб 21'!$A$1:$U$1"}</definedName>
    <definedName name="пмпрм" localSheetId="5" hidden="1">{"'таб 21'!$A$1:$U$24","'таб 21'!$A$1:$U$1"}</definedName>
    <definedName name="пмпрм" localSheetId="13" hidden="1">{"'таб 21'!$A$1:$U$24","'таб 21'!$A$1:$U$1"}</definedName>
    <definedName name="пмпрм" localSheetId="6" hidden="1">{"'таб 21'!$A$1:$U$24","'таб 21'!$A$1:$U$1"}</definedName>
    <definedName name="пмпрм" localSheetId="14" hidden="1">{"'таб 21'!$A$1:$U$24","'таб 21'!$A$1:$U$1"}</definedName>
    <definedName name="пмпрм" localSheetId="2" hidden="1">{"'таб 21'!$A$1:$U$24","'таб 21'!$A$1:$U$1"}</definedName>
    <definedName name="пмпрм" localSheetId="1" hidden="1">{"'таб 21'!$A$1:$U$24","'таб 21'!$A$1:$U$1"}</definedName>
    <definedName name="пмпрм" hidden="1">{"'таб 21'!$A$1:$U$24","'таб 21'!$A$1:$U$1"}</definedName>
    <definedName name="пнркм_п_01">#REF!</definedName>
    <definedName name="пнркм_с_01">#REF!</definedName>
    <definedName name="пнркм_ф_01">#REF!</definedName>
    <definedName name="под_пл">[38]компод!#REF!</definedName>
    <definedName name="подр">#REF!</definedName>
    <definedName name="пож_пл">[38]пож!#REF!</definedName>
    <definedName name="пороп" localSheetId="0" hidden="1">{"'таб 21'!$A$1:$U$24","'таб 21'!$A$1:$U$1"}</definedName>
    <definedName name="пороп" localSheetId="7" hidden="1">{"'таб 21'!$A$1:$U$24","'таб 21'!$A$1:$U$1"}</definedName>
    <definedName name="пороп" localSheetId="8" hidden="1">{"'таб 21'!$A$1:$U$24","'таб 21'!$A$1:$U$1"}</definedName>
    <definedName name="пороп" localSheetId="9" hidden="1">{"'таб 21'!$A$1:$U$24","'таб 21'!$A$1:$U$1"}</definedName>
    <definedName name="пороп" localSheetId="10" hidden="1">{"'таб 21'!$A$1:$U$24","'таб 21'!$A$1:$U$1"}</definedName>
    <definedName name="пороп" localSheetId="11" hidden="1">{"'таб 21'!$A$1:$U$24","'таб 21'!$A$1:$U$1"}</definedName>
    <definedName name="пороп" localSheetId="4" hidden="1">{"'таб 21'!$A$1:$U$24","'таб 21'!$A$1:$U$1"}</definedName>
    <definedName name="пороп" localSheetId="12" hidden="1">{"'таб 21'!$A$1:$U$24","'таб 21'!$A$1:$U$1"}</definedName>
    <definedName name="пороп" localSheetId="5" hidden="1">{"'таб 21'!$A$1:$U$24","'таб 21'!$A$1:$U$1"}</definedName>
    <definedName name="пороп" localSheetId="13" hidden="1">{"'таб 21'!$A$1:$U$24","'таб 21'!$A$1:$U$1"}</definedName>
    <definedName name="пороп" localSheetId="6" hidden="1">{"'таб 21'!$A$1:$U$24","'таб 21'!$A$1:$U$1"}</definedName>
    <definedName name="пороп" localSheetId="14" hidden="1">{"'таб 21'!$A$1:$U$24","'таб 21'!$A$1:$U$1"}</definedName>
    <definedName name="пороп" localSheetId="2" hidden="1">{"'таб 21'!$A$1:$U$24","'таб 21'!$A$1:$U$1"}</definedName>
    <definedName name="пороп" localSheetId="1" hidden="1">{"'таб 21'!$A$1:$U$24","'таб 21'!$A$1:$U$1"}</definedName>
    <definedName name="пороп" hidden="1">{"'таб 21'!$A$1:$U$24","'таб 21'!$A$1:$U$1"}</definedName>
    <definedName name="Построение_жука">[14]!Построение_жука</definedName>
    <definedName name="пр_1кв">[42]м_812!$N$1:$N$65536</definedName>
    <definedName name="пр_2кв">[42]м_812!$O$1:$O$65536</definedName>
    <definedName name="пр_3кв">[42]м_812!$P$1:$P$65536</definedName>
    <definedName name="пр_4кв">[42]м_812!$Q$1:$Q$65536</definedName>
    <definedName name="пр_зв">[38]проезд!#REF!</definedName>
    <definedName name="пр_пл">[38]проезд!#REF!</definedName>
    <definedName name="пр_рік">[42]м_812!$M$1:$M$65536</definedName>
    <definedName name="прог_9м">[44]дох!#REF!</definedName>
    <definedName name="проект">'[40]812'!$L$1:$L$65536</definedName>
    <definedName name="прочие" localSheetId="0" hidden="1">{"'таб 21'!$A$1:$U$24","'таб 21'!$A$1:$U$1"}</definedName>
    <definedName name="прочие" localSheetId="7" hidden="1">{"'таб 21'!$A$1:$U$24","'таб 21'!$A$1:$U$1"}</definedName>
    <definedName name="прочие" localSheetId="8" hidden="1">{"'таб 21'!$A$1:$U$24","'таб 21'!$A$1:$U$1"}</definedName>
    <definedName name="прочие" localSheetId="9" hidden="1">{"'таб 21'!$A$1:$U$24","'таб 21'!$A$1:$U$1"}</definedName>
    <definedName name="прочие" localSheetId="10" hidden="1">{"'таб 21'!$A$1:$U$24","'таб 21'!$A$1:$U$1"}</definedName>
    <definedName name="прочие" localSheetId="11" hidden="1">{"'таб 21'!$A$1:$U$24","'таб 21'!$A$1:$U$1"}</definedName>
    <definedName name="прочие" localSheetId="4" hidden="1">{"'таб 21'!$A$1:$U$24","'таб 21'!$A$1:$U$1"}</definedName>
    <definedName name="прочие" localSheetId="12" hidden="1">{"'таб 21'!$A$1:$U$24","'таб 21'!$A$1:$U$1"}</definedName>
    <definedName name="прочие" localSheetId="5" hidden="1">{"'таб 21'!$A$1:$U$24","'таб 21'!$A$1:$U$1"}</definedName>
    <definedName name="прочие" localSheetId="13" hidden="1">{"'таб 21'!$A$1:$U$24","'таб 21'!$A$1:$U$1"}</definedName>
    <definedName name="прочие" localSheetId="6" hidden="1">{"'таб 21'!$A$1:$U$24","'таб 21'!$A$1:$U$1"}</definedName>
    <definedName name="прочие" localSheetId="14" hidden="1">{"'таб 21'!$A$1:$U$24","'таб 21'!$A$1:$U$1"}</definedName>
    <definedName name="прочие" localSheetId="2" hidden="1">{"'таб 21'!$A$1:$U$24","'таб 21'!$A$1:$U$1"}</definedName>
    <definedName name="прочие" localSheetId="1" hidden="1">{"'таб 21'!$A$1:$U$24","'таб 21'!$A$1:$U$1"}</definedName>
    <definedName name="прочие" hidden="1">{"'таб 21'!$A$1:$U$24","'таб 21'!$A$1:$U$1"}</definedName>
    <definedName name="ПУУ">[14]!ПУУ</definedName>
    <definedName name="Р04.12.1">#REF!</definedName>
    <definedName name="Р04.12.1_1">#REF!</definedName>
    <definedName name="Р04.12.1_2">#REF!</definedName>
    <definedName name="Р04.12.1_3">#REF!</definedName>
    <definedName name="Р04.12.1_4">#REF!</definedName>
    <definedName name="Р04.12.2">#REF!</definedName>
    <definedName name="Р04.12.2_1">#REF!</definedName>
    <definedName name="Р04.12.2_2">#REF!</definedName>
    <definedName name="Р04.12.2_3">#REF!</definedName>
    <definedName name="Р04.12.2_4">#REF!</definedName>
    <definedName name="Р04.12_1">#REF!</definedName>
    <definedName name="Р04.12_2">#REF!</definedName>
    <definedName name="Р04.12_3">#REF!</definedName>
    <definedName name="Р04.12_4">#REF!</definedName>
    <definedName name="работы">#REF!</definedName>
    <definedName name="расш">#REF!</definedName>
    <definedName name="ргш">[37]страх!#REF!</definedName>
    <definedName name="рем_б_10м">#REF!</definedName>
    <definedName name="рем_б_11м">#REF!</definedName>
    <definedName name="рем_б_12м">#REF!</definedName>
    <definedName name="рем_б_2м">#REF!</definedName>
    <definedName name="рем_б_3м">#REF!</definedName>
    <definedName name="рем_б_4м">#REF!</definedName>
    <definedName name="рем_б_5м">#REF!</definedName>
    <definedName name="рем_б_6м">#REF!</definedName>
    <definedName name="рем_б_7м">#REF!</definedName>
    <definedName name="рем_б_8м">#REF!</definedName>
    <definedName name="рем_б_9м">#REF!</definedName>
    <definedName name="рем_б_авг">#REF!</definedName>
    <definedName name="рем_б_апр">#REF!</definedName>
    <definedName name="рем_б_дек">#REF!</definedName>
    <definedName name="рем_б_июль">#REF!</definedName>
    <definedName name="рем_б_июнь">#REF!</definedName>
    <definedName name="рем_б_май">#REF!</definedName>
    <definedName name="рем_б_март">#REF!</definedName>
    <definedName name="рем_б_нояб">#REF!</definedName>
    <definedName name="рем_б_окт">#REF!</definedName>
    <definedName name="рем_б_сент">#REF!</definedName>
    <definedName name="рем_б_фев">#REF!</definedName>
    <definedName name="рем_б_янв">#REF!</definedName>
    <definedName name="рем_п_10м">#REF!</definedName>
    <definedName name="рем_п_11м">#REF!</definedName>
    <definedName name="рем_п_12м">#REF!</definedName>
    <definedName name="рем_п_2м">#REF!</definedName>
    <definedName name="рем_п_3м">#REF!</definedName>
    <definedName name="рем_п_4м">#REF!</definedName>
    <definedName name="рем_п_5м">#REF!</definedName>
    <definedName name="рем_п_6м">#REF!</definedName>
    <definedName name="рем_п_8м">#REF!</definedName>
    <definedName name="рем_п_9м">#REF!</definedName>
    <definedName name="рем_п_авг">#REF!</definedName>
    <definedName name="рем_п_апр">#REF!</definedName>
    <definedName name="рем_п_дек">#REF!</definedName>
    <definedName name="рем_п_июль">#REF!</definedName>
    <definedName name="рем_п_июнь">#REF!</definedName>
    <definedName name="рем_п_май">#REF!</definedName>
    <definedName name="рем_п_март">#REF!</definedName>
    <definedName name="рем_п_нояб">#REF!</definedName>
    <definedName name="рем_п_окт">#REF!</definedName>
    <definedName name="рем_п_сент">#REF!</definedName>
    <definedName name="рем_п_фев">#REF!</definedName>
    <definedName name="рем_п_янв">#REF!</definedName>
    <definedName name="рем_ф_10м">#REF!</definedName>
    <definedName name="рем_ф_11м">#REF!</definedName>
    <definedName name="рем_ф_12м">#REF!</definedName>
    <definedName name="рем_ф_2м">#REF!</definedName>
    <definedName name="рем_ф_3м">#REF!</definedName>
    <definedName name="рем_ф_4м">#REF!</definedName>
    <definedName name="рем_ф_5м">#REF!</definedName>
    <definedName name="рем_ф_6м">#REF!</definedName>
    <definedName name="рем_ф_7м">#REF!</definedName>
    <definedName name="рем_ф_8м">#REF!</definedName>
    <definedName name="рем_ф_9м">#REF!</definedName>
    <definedName name="рем_ф_авг">#REF!</definedName>
    <definedName name="рем_ф_апр">#REF!</definedName>
    <definedName name="рем_ф_июль">#REF!</definedName>
    <definedName name="рем_ф_июнь">#REF!</definedName>
    <definedName name="рем_ф_май">#REF!</definedName>
    <definedName name="рем_ф_март">#REF!</definedName>
    <definedName name="рем_ф_сент">#REF!</definedName>
    <definedName name="рем_ф_фев">#REF!</definedName>
    <definedName name="рем_ф_янв">#REF!</definedName>
    <definedName name="ремонт">#REF!</definedName>
    <definedName name="рік" localSheetId="0" hidden="1">{#N/A,#N/A,FALSE,"9PS0"}</definedName>
    <definedName name="рік" localSheetId="7" hidden="1">{#N/A,#N/A,FALSE,"9PS0"}</definedName>
    <definedName name="рік" localSheetId="8" hidden="1">{#N/A,#N/A,FALSE,"9PS0"}</definedName>
    <definedName name="рік" localSheetId="9" hidden="1">{#N/A,#N/A,FALSE,"9PS0"}</definedName>
    <definedName name="рік" localSheetId="10" hidden="1">{#N/A,#N/A,FALSE,"9PS0"}</definedName>
    <definedName name="рік" localSheetId="11" hidden="1">{#N/A,#N/A,FALSE,"9PS0"}</definedName>
    <definedName name="рік" localSheetId="4" hidden="1">{#N/A,#N/A,FALSE,"9PS0"}</definedName>
    <definedName name="рік" localSheetId="12" hidden="1">{#N/A,#N/A,FALSE,"9PS0"}</definedName>
    <definedName name="рік" localSheetId="5" hidden="1">{#N/A,#N/A,FALSE,"9PS0"}</definedName>
    <definedName name="рік" localSheetId="13" hidden="1">{#N/A,#N/A,FALSE,"9PS0"}</definedName>
    <definedName name="рік" localSheetId="6" hidden="1">{#N/A,#N/A,FALSE,"9PS0"}</definedName>
    <definedName name="рік" localSheetId="14" hidden="1">{#N/A,#N/A,FALSE,"9PS0"}</definedName>
    <definedName name="рік" localSheetId="2" hidden="1">{#N/A,#N/A,FALSE,"9PS0"}</definedName>
    <definedName name="рік" localSheetId="1" hidden="1">{#N/A,#N/A,FALSE,"9PS0"}</definedName>
    <definedName name="рік" hidden="1">{#N/A,#N/A,FALSE,"9PS0"}</definedName>
    <definedName name="рое" localSheetId="0" hidden="1">{#N/A,#N/A,FALSE,"9PS0"}</definedName>
    <definedName name="рое" localSheetId="7" hidden="1">{#N/A,#N/A,FALSE,"9PS0"}</definedName>
    <definedName name="рое" localSheetId="8" hidden="1">{#N/A,#N/A,FALSE,"9PS0"}</definedName>
    <definedName name="рое" localSheetId="9" hidden="1">{#N/A,#N/A,FALSE,"9PS0"}</definedName>
    <definedName name="рое" localSheetId="10" hidden="1">{#N/A,#N/A,FALSE,"9PS0"}</definedName>
    <definedName name="рое" localSheetId="11" hidden="1">{#N/A,#N/A,FALSE,"9PS0"}</definedName>
    <definedName name="рое" localSheetId="4" hidden="1">{#N/A,#N/A,FALSE,"9PS0"}</definedName>
    <definedName name="рое" localSheetId="12" hidden="1">{#N/A,#N/A,FALSE,"9PS0"}</definedName>
    <definedName name="рое" localSheetId="5" hidden="1">{#N/A,#N/A,FALSE,"9PS0"}</definedName>
    <definedName name="рое" localSheetId="13" hidden="1">{#N/A,#N/A,FALSE,"9PS0"}</definedName>
    <definedName name="рое" localSheetId="6" hidden="1">{#N/A,#N/A,FALSE,"9PS0"}</definedName>
    <definedName name="рое" localSheetId="14" hidden="1">{#N/A,#N/A,FALSE,"9PS0"}</definedName>
    <definedName name="рое" localSheetId="2" hidden="1">{#N/A,#N/A,FALSE,"9PS0"}</definedName>
    <definedName name="рое" localSheetId="1" hidden="1">{#N/A,#N/A,FALSE,"9PS0"}</definedName>
    <definedName name="рое" hidden="1">{#N/A,#N/A,FALSE,"9PS0"}</definedName>
    <definedName name="Розр1">[6]рік!#REF!</definedName>
    <definedName name="Розр2">[6]рік!#REF!</definedName>
    <definedName name="Розр3">[6]рік!#REF!</definedName>
    <definedName name="рол" localSheetId="0" hidden="1">{"'таб 21'!$A$1:$U$24","'таб 21'!$A$1:$U$1"}</definedName>
    <definedName name="рол" localSheetId="7" hidden="1">{"'таб 21'!$A$1:$U$24","'таб 21'!$A$1:$U$1"}</definedName>
    <definedName name="рол" localSheetId="8" hidden="1">{"'таб 21'!$A$1:$U$24","'таб 21'!$A$1:$U$1"}</definedName>
    <definedName name="рол" localSheetId="9" hidden="1">{"'таб 21'!$A$1:$U$24","'таб 21'!$A$1:$U$1"}</definedName>
    <definedName name="рол" localSheetId="10" hidden="1">{"'таб 21'!$A$1:$U$24","'таб 21'!$A$1:$U$1"}</definedName>
    <definedName name="рол" localSheetId="11" hidden="1">{"'таб 21'!$A$1:$U$24","'таб 21'!$A$1:$U$1"}</definedName>
    <definedName name="рол" localSheetId="4" hidden="1">{"'таб 21'!$A$1:$U$24","'таб 21'!$A$1:$U$1"}</definedName>
    <definedName name="рол" localSheetId="12" hidden="1">{"'таб 21'!$A$1:$U$24","'таб 21'!$A$1:$U$1"}</definedName>
    <definedName name="рол" localSheetId="5" hidden="1">{"'таб 21'!$A$1:$U$24","'таб 21'!$A$1:$U$1"}</definedName>
    <definedName name="рол" localSheetId="13" hidden="1">{"'таб 21'!$A$1:$U$24","'таб 21'!$A$1:$U$1"}</definedName>
    <definedName name="рол" localSheetId="6" hidden="1">{"'таб 21'!$A$1:$U$24","'таб 21'!$A$1:$U$1"}</definedName>
    <definedName name="рол" localSheetId="14" hidden="1">{"'таб 21'!$A$1:$U$24","'таб 21'!$A$1:$U$1"}</definedName>
    <definedName name="рол" localSheetId="2" hidden="1">{"'таб 21'!$A$1:$U$24","'таб 21'!$A$1:$U$1"}</definedName>
    <definedName name="рол" localSheetId="1" hidden="1">{"'таб 21'!$A$1:$U$24","'таб 21'!$A$1:$U$1"}</definedName>
    <definedName name="рол" hidden="1">{"'таб 21'!$A$1:$U$24","'таб 21'!$A$1:$U$1"}</definedName>
    <definedName name="рпнрп">#REF!</definedName>
    <definedName name="рпс_п_01">#REF!</definedName>
    <definedName name="рпс_с_01">#REF!</definedName>
    <definedName name="рпс_ф_01">#REF!</definedName>
    <definedName name="с">[31]assump!#REF!</definedName>
    <definedName name="свод">[42]м_812!$A$1:$AL$65536</definedName>
    <definedName name="серп">'[40]812'!$W$1:$W$65536</definedName>
    <definedName name="СЕРПЕНЬ" localSheetId="0" hidden="1">{#N/A,#N/A,FALSE,"9PS0"}</definedName>
    <definedName name="СЕРПЕНЬ" localSheetId="7" hidden="1">{#N/A,#N/A,FALSE,"9PS0"}</definedName>
    <definedName name="СЕРПЕНЬ" localSheetId="8" hidden="1">{#N/A,#N/A,FALSE,"9PS0"}</definedName>
    <definedName name="СЕРПЕНЬ" localSheetId="9" hidden="1">{#N/A,#N/A,FALSE,"9PS0"}</definedName>
    <definedName name="СЕРПЕНЬ" localSheetId="10" hidden="1">{#N/A,#N/A,FALSE,"9PS0"}</definedName>
    <definedName name="СЕРПЕНЬ" localSheetId="11" hidden="1">{#N/A,#N/A,FALSE,"9PS0"}</definedName>
    <definedName name="СЕРПЕНЬ" localSheetId="4" hidden="1">{#N/A,#N/A,FALSE,"9PS0"}</definedName>
    <definedName name="СЕРПЕНЬ" localSheetId="12" hidden="1">{#N/A,#N/A,FALSE,"9PS0"}</definedName>
    <definedName name="СЕРПЕНЬ" localSheetId="5" hidden="1">{#N/A,#N/A,FALSE,"9PS0"}</definedName>
    <definedName name="СЕРПЕНЬ" localSheetId="13" hidden="1">{#N/A,#N/A,FALSE,"9PS0"}</definedName>
    <definedName name="СЕРПЕНЬ" localSheetId="6" hidden="1">{#N/A,#N/A,FALSE,"9PS0"}</definedName>
    <definedName name="СЕРПЕНЬ" localSheetId="14" hidden="1">{#N/A,#N/A,FALSE,"9PS0"}</definedName>
    <definedName name="СЕРПЕНЬ" localSheetId="2" hidden="1">{#N/A,#N/A,FALSE,"9PS0"}</definedName>
    <definedName name="СЕРПЕНЬ" localSheetId="1" hidden="1">{#N/A,#N/A,FALSE,"9PS0"}</definedName>
    <definedName name="СЕРПЕНЬ" hidden="1">{#N/A,#N/A,FALSE,"9PS0"}</definedName>
    <definedName name="сздту_п_01">#REF!</definedName>
    <definedName name="сздту_с_01">#REF!</definedName>
    <definedName name="сздту_ф_01">#REF!</definedName>
    <definedName name="сізп_п_01">#REF!</definedName>
    <definedName name="сізп_с_01">#REF!</definedName>
    <definedName name="сізп_ф_01">#REF!</definedName>
    <definedName name="січ">'[40]812'!$N$1:$N$65536</definedName>
    <definedName name="січен07" localSheetId="0" hidden="1">{#N/A,#N/A,FALSE,"9PS0"}</definedName>
    <definedName name="січен07" localSheetId="7" hidden="1">{#N/A,#N/A,FALSE,"9PS0"}</definedName>
    <definedName name="січен07" localSheetId="8" hidden="1">{#N/A,#N/A,FALSE,"9PS0"}</definedName>
    <definedName name="січен07" localSheetId="9" hidden="1">{#N/A,#N/A,FALSE,"9PS0"}</definedName>
    <definedName name="січен07" localSheetId="10" hidden="1">{#N/A,#N/A,FALSE,"9PS0"}</definedName>
    <definedName name="січен07" localSheetId="11" hidden="1">{#N/A,#N/A,FALSE,"9PS0"}</definedName>
    <definedName name="січен07" localSheetId="4" hidden="1">{#N/A,#N/A,FALSE,"9PS0"}</definedName>
    <definedName name="січен07" localSheetId="12" hidden="1">{#N/A,#N/A,FALSE,"9PS0"}</definedName>
    <definedName name="січен07" localSheetId="5" hidden="1">{#N/A,#N/A,FALSE,"9PS0"}</definedName>
    <definedName name="січен07" localSheetId="13" hidden="1">{#N/A,#N/A,FALSE,"9PS0"}</definedName>
    <definedName name="січен07" localSheetId="6" hidden="1">{#N/A,#N/A,FALSE,"9PS0"}</definedName>
    <definedName name="січен07" localSheetId="14" hidden="1">{#N/A,#N/A,FALSE,"9PS0"}</definedName>
    <definedName name="січен07" localSheetId="2" hidden="1">{#N/A,#N/A,FALSE,"9PS0"}</definedName>
    <definedName name="січен07" localSheetId="1" hidden="1">{#N/A,#N/A,FALSE,"9PS0"}</definedName>
    <definedName name="січен07" hidden="1">{#N/A,#N/A,FALSE,"9PS0"}</definedName>
    <definedName name="січень" localSheetId="0" hidden="1">{#N/A,#N/A,FALSE,"9PS0"}</definedName>
    <definedName name="січень" localSheetId="7" hidden="1">{#N/A,#N/A,FALSE,"9PS0"}</definedName>
    <definedName name="січень" localSheetId="8" hidden="1">{#N/A,#N/A,FALSE,"9PS0"}</definedName>
    <definedName name="січень" localSheetId="9" hidden="1">{#N/A,#N/A,FALSE,"9PS0"}</definedName>
    <definedName name="січень" localSheetId="10" hidden="1">{#N/A,#N/A,FALSE,"9PS0"}</definedName>
    <definedName name="січень" localSheetId="11" hidden="1">{#N/A,#N/A,FALSE,"9PS0"}</definedName>
    <definedName name="січень" localSheetId="4" hidden="1">{#N/A,#N/A,FALSE,"9PS0"}</definedName>
    <definedName name="січень" localSheetId="12" hidden="1">{#N/A,#N/A,FALSE,"9PS0"}</definedName>
    <definedName name="січень" localSheetId="5" hidden="1">{#N/A,#N/A,FALSE,"9PS0"}</definedName>
    <definedName name="січень" localSheetId="13" hidden="1">{#N/A,#N/A,FALSE,"9PS0"}</definedName>
    <definedName name="січень" localSheetId="6" hidden="1">{#N/A,#N/A,FALSE,"9PS0"}</definedName>
    <definedName name="січень" localSheetId="14" hidden="1">{#N/A,#N/A,FALSE,"9PS0"}</definedName>
    <definedName name="січень" localSheetId="2" hidden="1">{#N/A,#N/A,FALSE,"9PS0"}</definedName>
    <definedName name="січень" localSheetId="1" hidden="1">{#N/A,#N/A,FALSE,"9PS0"}</definedName>
    <definedName name="січень" hidden="1">{#N/A,#N/A,FALSE,"9PS0"}</definedName>
    <definedName name="січень07." localSheetId="0" hidden="1">{#N/A,#N/A,FALSE,"9PS0"}</definedName>
    <definedName name="січень07." localSheetId="7" hidden="1">{#N/A,#N/A,FALSE,"9PS0"}</definedName>
    <definedName name="січень07." localSheetId="8" hidden="1">{#N/A,#N/A,FALSE,"9PS0"}</definedName>
    <definedName name="січень07." localSheetId="9" hidden="1">{#N/A,#N/A,FALSE,"9PS0"}</definedName>
    <definedName name="січень07." localSheetId="10" hidden="1">{#N/A,#N/A,FALSE,"9PS0"}</definedName>
    <definedName name="січень07." localSheetId="11" hidden="1">{#N/A,#N/A,FALSE,"9PS0"}</definedName>
    <definedName name="січень07." localSheetId="4" hidden="1">{#N/A,#N/A,FALSE,"9PS0"}</definedName>
    <definedName name="січень07." localSheetId="12" hidden="1">{#N/A,#N/A,FALSE,"9PS0"}</definedName>
    <definedName name="січень07." localSheetId="5" hidden="1">{#N/A,#N/A,FALSE,"9PS0"}</definedName>
    <definedName name="січень07." localSheetId="13" hidden="1">{#N/A,#N/A,FALSE,"9PS0"}</definedName>
    <definedName name="січень07." localSheetId="6" hidden="1">{#N/A,#N/A,FALSE,"9PS0"}</definedName>
    <definedName name="січень07." localSheetId="14" hidden="1">{#N/A,#N/A,FALSE,"9PS0"}</definedName>
    <definedName name="січень07." localSheetId="2" hidden="1">{#N/A,#N/A,FALSE,"9PS0"}</definedName>
    <definedName name="січень07." localSheetId="1" hidden="1">{#N/A,#N/A,FALSE,"9PS0"}</definedName>
    <definedName name="січень07." hidden="1">{#N/A,#N/A,FALSE,"9PS0"}</definedName>
    <definedName name="скл_п_01">#REF!</definedName>
    <definedName name="скл_с_01">#REF!</definedName>
    <definedName name="скл_ф_01">#REF!</definedName>
    <definedName name="скоригов">'[40]812'!$I$1:$I$65536</definedName>
    <definedName name="службы">#REF!</definedName>
    <definedName name="см">#REF!</definedName>
    <definedName name="соцдирекция" localSheetId="0" hidden="1">{#N/A,#N/A,TRUE,"попередні"}</definedName>
    <definedName name="соцдирекция" localSheetId="7" hidden="1">{#N/A,#N/A,TRUE,"попередні"}</definedName>
    <definedName name="соцдирекция" localSheetId="8" hidden="1">{#N/A,#N/A,TRUE,"попередні"}</definedName>
    <definedName name="соцдирекция" localSheetId="9" hidden="1">{#N/A,#N/A,TRUE,"попередні"}</definedName>
    <definedName name="соцдирекция" localSheetId="10" hidden="1">{#N/A,#N/A,TRUE,"попередні"}</definedName>
    <definedName name="соцдирекция" localSheetId="11" hidden="1">{#N/A,#N/A,TRUE,"попередні"}</definedName>
    <definedName name="соцдирекция" localSheetId="4" hidden="1">{#N/A,#N/A,TRUE,"попередні"}</definedName>
    <definedName name="соцдирекция" localSheetId="12" hidden="1">{#N/A,#N/A,TRUE,"попередні"}</definedName>
    <definedName name="соцдирекция" localSheetId="5" hidden="1">{#N/A,#N/A,TRUE,"попередні"}</definedName>
    <definedName name="соцдирекция" localSheetId="13" hidden="1">{#N/A,#N/A,TRUE,"попередні"}</definedName>
    <definedName name="соцдирекция" localSheetId="6" hidden="1">{#N/A,#N/A,TRUE,"попередні"}</definedName>
    <definedName name="соцдирекция" localSheetId="14" hidden="1">{#N/A,#N/A,TRUE,"попередні"}</definedName>
    <definedName name="соцдирекция" localSheetId="2" hidden="1">{#N/A,#N/A,TRUE,"попередні"}</definedName>
    <definedName name="соцдирекция" localSheetId="1" hidden="1">{#N/A,#N/A,TRUE,"попередні"}</definedName>
    <definedName name="соцдирекция" hidden="1">{#N/A,#N/A,TRUE,"попередні"}</definedName>
    <definedName name="спец">'[22]ат_на 2004_витрати_1'!#REF!</definedName>
    <definedName name="спл_п_01">#REF!</definedName>
    <definedName name="спл_с_01">#REF!</definedName>
    <definedName name="спл_ф_01">#REF!</definedName>
    <definedName name="срзав_п_01">#REF!</definedName>
    <definedName name="срзав_с_01">#REF!</definedName>
    <definedName name="срзав_ф_01">#REF!</definedName>
    <definedName name="старое">[14]!старое</definedName>
    <definedName name="статьи">[42]м_812!$D$1:$D$65536</definedName>
    <definedName name="стимость">[31]assump!#REF!</definedName>
    <definedName name="стоо_1">#REF!</definedName>
    <definedName name="стор_1">#REF!</definedName>
    <definedName name="стор_2">'[47]0291'!#REF!</definedName>
    <definedName name="стор_3">'[47]0291'!#REF!</definedName>
    <definedName name="стор_4">'[47]0291'!#REF!</definedName>
    <definedName name="стор_оч">'[47]0291'!#REF!</definedName>
    <definedName name="стор_пл">'[48]сторож охор_шаб'!#REF!</definedName>
    <definedName name="страх_пл">[38]страх!#REF!</definedName>
    <definedName name="сфы">[14]!сфы</definedName>
    <definedName name="сцу">[14]!сцу</definedName>
    <definedName name="таблица">#REF!</definedName>
    <definedName name="Таблоборудование">#REF!</definedName>
    <definedName name="тар" localSheetId="0" hidden="1">{#N/A,#N/A,FALSE,"9PS0"}</definedName>
    <definedName name="тар" localSheetId="7" hidden="1">{#N/A,#N/A,FALSE,"9PS0"}</definedName>
    <definedName name="тар" localSheetId="8" hidden="1">{#N/A,#N/A,FALSE,"9PS0"}</definedName>
    <definedName name="тар" localSheetId="9" hidden="1">{#N/A,#N/A,FALSE,"9PS0"}</definedName>
    <definedName name="тар" localSheetId="10" hidden="1">{#N/A,#N/A,FALSE,"9PS0"}</definedName>
    <definedName name="тар" localSheetId="11" hidden="1">{#N/A,#N/A,FALSE,"9PS0"}</definedName>
    <definedName name="тар" localSheetId="4" hidden="1">{#N/A,#N/A,FALSE,"9PS0"}</definedName>
    <definedName name="тар" localSheetId="12" hidden="1">{#N/A,#N/A,FALSE,"9PS0"}</definedName>
    <definedName name="тар" localSheetId="5" hidden="1">{#N/A,#N/A,FALSE,"9PS0"}</definedName>
    <definedName name="тар" localSheetId="13" hidden="1">{#N/A,#N/A,FALSE,"9PS0"}</definedName>
    <definedName name="тар" localSheetId="6" hidden="1">{#N/A,#N/A,FALSE,"9PS0"}</definedName>
    <definedName name="тар" localSheetId="14" hidden="1">{#N/A,#N/A,FALSE,"9PS0"}</definedName>
    <definedName name="тар" localSheetId="2" hidden="1">{#N/A,#N/A,FALSE,"9PS0"}</definedName>
    <definedName name="тар" localSheetId="1" hidden="1">{#N/A,#N/A,FALSE,"9PS0"}</definedName>
    <definedName name="тар" hidden="1">{#N/A,#N/A,FALSE,"9PS0"}</definedName>
    <definedName name="тариф">#REF!</definedName>
    <definedName name="Телефон">#REF!</definedName>
    <definedName name="Теплов" localSheetId="0" hidden="1">{#N/A,#N/A,FALSE,"9PS0"}</definedName>
    <definedName name="Теплов" localSheetId="7" hidden="1">{#N/A,#N/A,FALSE,"9PS0"}</definedName>
    <definedName name="Теплов" localSheetId="8" hidden="1">{#N/A,#N/A,FALSE,"9PS0"}</definedName>
    <definedName name="Теплов" localSheetId="9" hidden="1">{#N/A,#N/A,FALSE,"9PS0"}</definedName>
    <definedName name="Теплов" localSheetId="10" hidden="1">{#N/A,#N/A,FALSE,"9PS0"}</definedName>
    <definedName name="Теплов" localSheetId="11" hidden="1">{#N/A,#N/A,FALSE,"9PS0"}</definedName>
    <definedName name="Теплов" localSheetId="4" hidden="1">{#N/A,#N/A,FALSE,"9PS0"}</definedName>
    <definedName name="Теплов" localSheetId="12" hidden="1">{#N/A,#N/A,FALSE,"9PS0"}</definedName>
    <definedName name="Теплов" localSheetId="5" hidden="1">{#N/A,#N/A,FALSE,"9PS0"}</definedName>
    <definedName name="Теплов" localSheetId="13" hidden="1">{#N/A,#N/A,FALSE,"9PS0"}</definedName>
    <definedName name="Теплов" localSheetId="6" hidden="1">{#N/A,#N/A,FALSE,"9PS0"}</definedName>
    <definedName name="Теплов" localSheetId="14" hidden="1">{#N/A,#N/A,FALSE,"9PS0"}</definedName>
    <definedName name="Теплов" localSheetId="2" hidden="1">{#N/A,#N/A,FALSE,"9PS0"}</definedName>
    <definedName name="Теплов" localSheetId="1" hidden="1">{#N/A,#N/A,FALSE,"9PS0"}</definedName>
    <definedName name="Теплов" hidden="1">{#N/A,#N/A,FALSE,"9PS0"}</definedName>
    <definedName name="тех_1">#REF!</definedName>
    <definedName name="тех_2">#REF!</definedName>
    <definedName name="тех_3">#REF!</definedName>
    <definedName name="тех_4">#REF!</definedName>
    <definedName name="тех_г">#REF!</definedName>
    <definedName name="тех_оч">#REF!</definedName>
    <definedName name="тех_пл">#REF!</definedName>
    <definedName name="тех_сх">#REF!</definedName>
    <definedName name="тр" localSheetId="0" hidden="1">{"'таб 21'!$A$1:$U$24","'таб 21'!$A$1:$U$1"}</definedName>
    <definedName name="тр" localSheetId="7" hidden="1">{"'таб 21'!$A$1:$U$24","'таб 21'!$A$1:$U$1"}</definedName>
    <definedName name="тр" localSheetId="8" hidden="1">{"'таб 21'!$A$1:$U$24","'таб 21'!$A$1:$U$1"}</definedName>
    <definedName name="тр" localSheetId="9" hidden="1">{"'таб 21'!$A$1:$U$24","'таб 21'!$A$1:$U$1"}</definedName>
    <definedName name="тр" localSheetId="10" hidden="1">{"'таб 21'!$A$1:$U$24","'таб 21'!$A$1:$U$1"}</definedName>
    <definedName name="тр" localSheetId="11" hidden="1">{"'таб 21'!$A$1:$U$24","'таб 21'!$A$1:$U$1"}</definedName>
    <definedName name="тр" localSheetId="4" hidden="1">{"'таб 21'!$A$1:$U$24","'таб 21'!$A$1:$U$1"}</definedName>
    <definedName name="тр" localSheetId="12" hidden="1">{"'таб 21'!$A$1:$U$24","'таб 21'!$A$1:$U$1"}</definedName>
    <definedName name="тр" localSheetId="5" hidden="1">{"'таб 21'!$A$1:$U$24","'таб 21'!$A$1:$U$1"}</definedName>
    <definedName name="тр" localSheetId="13" hidden="1">{"'таб 21'!$A$1:$U$24","'таб 21'!$A$1:$U$1"}</definedName>
    <definedName name="тр" localSheetId="6" hidden="1">{"'таб 21'!$A$1:$U$24","'таб 21'!$A$1:$U$1"}</definedName>
    <definedName name="тр" localSheetId="14" hidden="1">{"'таб 21'!$A$1:$U$24","'таб 21'!$A$1:$U$1"}</definedName>
    <definedName name="тр" localSheetId="2" hidden="1">{"'таб 21'!$A$1:$U$24","'таб 21'!$A$1:$U$1"}</definedName>
    <definedName name="тр" localSheetId="1" hidden="1">{"'таб 21'!$A$1:$U$24","'таб 21'!$A$1:$U$1"}</definedName>
    <definedName name="тр" hidden="1">{"'таб 21'!$A$1:$U$24","'таб 21'!$A$1:$U$1"}</definedName>
    <definedName name="трав">'[40]812'!$S$1:$S$65536</definedName>
    <definedName name="травень" localSheetId="0" hidden="1">{#N/A,#N/A,FALSE,"9PS0"}</definedName>
    <definedName name="травень" localSheetId="7" hidden="1">{#N/A,#N/A,FALSE,"9PS0"}</definedName>
    <definedName name="травень" localSheetId="8" hidden="1">{#N/A,#N/A,FALSE,"9PS0"}</definedName>
    <definedName name="травень" localSheetId="9" hidden="1">{#N/A,#N/A,FALSE,"9PS0"}</definedName>
    <definedName name="травень" localSheetId="10" hidden="1">{#N/A,#N/A,FALSE,"9PS0"}</definedName>
    <definedName name="травень" localSheetId="11" hidden="1">{#N/A,#N/A,FALSE,"9PS0"}</definedName>
    <definedName name="травень" localSheetId="4" hidden="1">{#N/A,#N/A,FALSE,"9PS0"}</definedName>
    <definedName name="травень" localSheetId="12" hidden="1">{#N/A,#N/A,FALSE,"9PS0"}</definedName>
    <definedName name="травень" localSheetId="5" hidden="1">{#N/A,#N/A,FALSE,"9PS0"}</definedName>
    <definedName name="травень" localSheetId="13" hidden="1">{#N/A,#N/A,FALSE,"9PS0"}</definedName>
    <definedName name="травень" localSheetId="6" hidden="1">{#N/A,#N/A,FALSE,"9PS0"}</definedName>
    <definedName name="травень" localSheetId="14" hidden="1">{#N/A,#N/A,FALSE,"9PS0"}</definedName>
    <definedName name="травень" localSheetId="2" hidden="1">{#N/A,#N/A,FALSE,"9PS0"}</definedName>
    <definedName name="травень" localSheetId="1" hidden="1">{#N/A,#N/A,FALSE,"9PS0"}</definedName>
    <definedName name="травень" hidden="1">{#N/A,#N/A,FALSE,"9PS0"}</definedName>
    <definedName name="тэп_б_10м">#REF!</definedName>
    <definedName name="тэп_б_11м">#REF!</definedName>
    <definedName name="тэп_б_12м">#REF!</definedName>
    <definedName name="тэп_б_2м">#REF!</definedName>
    <definedName name="тэп_б_3м">#REF!</definedName>
    <definedName name="тэп_б_4м">#REF!</definedName>
    <definedName name="тэп_б_5м">#REF!</definedName>
    <definedName name="тэп_б_6м">#REF!</definedName>
    <definedName name="тэп_б_7м">#REF!</definedName>
    <definedName name="тэп_б_8м">#REF!</definedName>
    <definedName name="тэп_б_9м">#REF!</definedName>
    <definedName name="тэп_б_авг">#REF!</definedName>
    <definedName name="тэп_б_апр">#REF!</definedName>
    <definedName name="тэп_б_дек">#REF!</definedName>
    <definedName name="тэп_б_июль">#REF!</definedName>
    <definedName name="тэп_б_июнь">#REF!</definedName>
    <definedName name="тэп_б_май">#REF!</definedName>
    <definedName name="тэп_б_март">#REF!</definedName>
    <definedName name="тэп_б_нояб">#REF!</definedName>
    <definedName name="тэп_б_окт">#REF!</definedName>
    <definedName name="тэп_б_сент">#REF!</definedName>
    <definedName name="тэп_б_фев">#REF!</definedName>
    <definedName name="тэп_б_янв">#REF!</definedName>
    <definedName name="тэп_п_10м">#REF!</definedName>
    <definedName name="тэп_п_11м">#REF!</definedName>
    <definedName name="тэп_п_12м">#REF!</definedName>
    <definedName name="тэп_п_2м">#REF!</definedName>
    <definedName name="тэп_п_3м">#REF!</definedName>
    <definedName name="тэп_п_4м">#REF!</definedName>
    <definedName name="тэп_п_5м">#REF!</definedName>
    <definedName name="тэп_п_6м">#REF!</definedName>
    <definedName name="тэп_п_7м">#REF!</definedName>
    <definedName name="тэп_п_8м">#REF!</definedName>
    <definedName name="тэп_п_9м">#REF!</definedName>
    <definedName name="тэп_п_авг">#REF!</definedName>
    <definedName name="тэп_п_апр">#REF!</definedName>
    <definedName name="тэп_п_дек">#REF!</definedName>
    <definedName name="тэп_п_июль">#REF!</definedName>
    <definedName name="тэп_п_июнь">#REF!</definedName>
    <definedName name="тэп_п_май">#REF!</definedName>
    <definedName name="тэп_п_март">#REF!</definedName>
    <definedName name="тэп_п_нояб">#REF!</definedName>
    <definedName name="тэп_п_окт">#REF!</definedName>
    <definedName name="тэп_п_сент">#REF!</definedName>
    <definedName name="тэп_п_фев">#REF!</definedName>
    <definedName name="тэп_п_янв">#REF!</definedName>
    <definedName name="тэп_па_нояб">#REF!</definedName>
    <definedName name="тэп_ф_10м">#REF!</definedName>
    <definedName name="тэп_ф_11м">#REF!</definedName>
    <definedName name="тэп_ф_12м">#REF!</definedName>
    <definedName name="тэп_ф_2м">#REF!</definedName>
    <definedName name="тэп_ф_3м">#REF!</definedName>
    <definedName name="тэп_ф_4м">#REF!</definedName>
    <definedName name="тэп_ф_5м">#REF!</definedName>
    <definedName name="тэп_ф_6м">#REF!</definedName>
    <definedName name="тэп_ф_7м">#REF!</definedName>
    <definedName name="тэп_ф_8м">#REF!</definedName>
    <definedName name="тэп_ф_9м">#REF!</definedName>
    <definedName name="тэп_ф_авг">#REF!</definedName>
    <definedName name="тэп_ф_апр">#REF!</definedName>
    <definedName name="тэп_ф_дек">#REF!</definedName>
    <definedName name="тэп_ф_июль">#REF!</definedName>
    <definedName name="тэп_ф_июнь">#REF!</definedName>
    <definedName name="тэп_ф_май">#REF!</definedName>
    <definedName name="тэп_ф_март">#REF!</definedName>
    <definedName name="тэп_ф_нояб">#REF!</definedName>
    <definedName name="тэп_ф_окт">#REF!</definedName>
    <definedName name="тэп_ф_сент">#REF!</definedName>
    <definedName name="тэп_ф_фев">#REF!</definedName>
    <definedName name="тэп_ф_янв">#REF!</definedName>
    <definedName name="у">[14]!у</definedName>
    <definedName name="уа">[14]!уа</definedName>
    <definedName name="УЖДТ">[14]!УЖДТ</definedName>
    <definedName name="ук">[14]!ук</definedName>
    <definedName name="укау">[14]!укау</definedName>
    <definedName name="укп">[14]!укп</definedName>
    <definedName name="упр_п_01">#REF!</definedName>
    <definedName name="упр_с_01">#REF!</definedName>
    <definedName name="упр_ф_01">#REF!</definedName>
    <definedName name="Условия_ИМ">#REF!</definedName>
    <definedName name="уыяпчср">[31]assump!#REF!</definedName>
    <definedName name="Ф">#REF!</definedName>
    <definedName name="ф_вп">#REF!</definedName>
    <definedName name="ф_вп1">#REF!</definedName>
    <definedName name="ф_вп2">#REF!</definedName>
    <definedName name="ф_вт">#REF!</definedName>
    <definedName name="ф_вт1">#REF!</definedName>
    <definedName name="ф_вт2">#REF!</definedName>
    <definedName name="ф_пр">#REF!</definedName>
    <definedName name="ф_пр1">#REF!</definedName>
    <definedName name="ф_пр2">#REF!</definedName>
    <definedName name="ф_ц">#REF!</definedName>
    <definedName name="ф_ц1">#REF!</definedName>
    <definedName name="ф_ц2">#REF!</definedName>
    <definedName name="ф_ч">#REF!</definedName>
    <definedName name="ф_ч1">#REF!</definedName>
    <definedName name="ф_ч2">#REF!</definedName>
    <definedName name="Ф6_96">[12]импортеры96!$A$3:$O$322</definedName>
    <definedName name="Ф6_97">[12]импортеры97!$A$3:$O$306</definedName>
    <definedName name="Ф7_цены">[11]Ф7_цены!$A$1:$F$17</definedName>
    <definedName name="Ф8_цены">[11]Ф8_цены!$A$1:$F$18</definedName>
    <definedName name="Факс">#REF!</definedName>
    <definedName name="філіали2" localSheetId="0" hidden="1">{#N/A,#N/A,FALSE,"9PS0"}</definedName>
    <definedName name="філіали2" localSheetId="7" hidden="1">{#N/A,#N/A,FALSE,"9PS0"}</definedName>
    <definedName name="філіали2" localSheetId="8" hidden="1">{#N/A,#N/A,FALSE,"9PS0"}</definedName>
    <definedName name="філіали2" localSheetId="9" hidden="1">{#N/A,#N/A,FALSE,"9PS0"}</definedName>
    <definedName name="філіали2" localSheetId="10" hidden="1">{#N/A,#N/A,FALSE,"9PS0"}</definedName>
    <definedName name="філіали2" localSheetId="11" hidden="1">{#N/A,#N/A,FALSE,"9PS0"}</definedName>
    <definedName name="філіали2" localSheetId="4" hidden="1">{#N/A,#N/A,FALSE,"9PS0"}</definedName>
    <definedName name="філіали2" localSheetId="12" hidden="1">{#N/A,#N/A,FALSE,"9PS0"}</definedName>
    <definedName name="філіали2" localSheetId="5" hidden="1">{#N/A,#N/A,FALSE,"9PS0"}</definedName>
    <definedName name="філіали2" localSheetId="13" hidden="1">{#N/A,#N/A,FALSE,"9PS0"}</definedName>
    <definedName name="філіали2" localSheetId="6" hidden="1">{#N/A,#N/A,FALSE,"9PS0"}</definedName>
    <definedName name="філіали2" localSheetId="14" hidden="1">{#N/A,#N/A,FALSE,"9PS0"}</definedName>
    <definedName name="філіали2" localSheetId="2" hidden="1">{#N/A,#N/A,FALSE,"9PS0"}</definedName>
    <definedName name="філіали2" localSheetId="1" hidden="1">{#N/A,#N/A,FALSE,"9PS0"}</definedName>
    <definedName name="філіали2" hidden="1">{#N/A,#N/A,FALSE,"9PS0"}</definedName>
    <definedName name="фс">[14]!фс</definedName>
    <definedName name="ффф">[31]assump!#REF!</definedName>
    <definedName name="фыв">[14]!фыв</definedName>
    <definedName name="ца">[14]!ца</definedName>
    <definedName name="цркм_п_01">#REF!</definedName>
    <definedName name="цркм_с_01">#REF!</definedName>
    <definedName name="цркм_ф_01">#REF!</definedName>
    <definedName name="цу">[14]!цу</definedName>
    <definedName name="цуа" localSheetId="0" hidden="1">{#N/A,#N/A,TRUE,"попередні"}</definedName>
    <definedName name="цуа" localSheetId="7" hidden="1">{#N/A,#N/A,TRUE,"попередні"}</definedName>
    <definedName name="цуа" localSheetId="8" hidden="1">{#N/A,#N/A,TRUE,"попередні"}</definedName>
    <definedName name="цуа" localSheetId="9" hidden="1">{#N/A,#N/A,TRUE,"попередні"}</definedName>
    <definedName name="цуа" localSheetId="10" hidden="1">{#N/A,#N/A,TRUE,"попередні"}</definedName>
    <definedName name="цуа" localSheetId="11" hidden="1">{#N/A,#N/A,TRUE,"попередні"}</definedName>
    <definedName name="цуа" localSheetId="4" hidden="1">{#N/A,#N/A,TRUE,"попередні"}</definedName>
    <definedName name="цуа" localSheetId="12" hidden="1">{#N/A,#N/A,TRUE,"попередні"}</definedName>
    <definedName name="цуа" localSheetId="5" hidden="1">{#N/A,#N/A,TRUE,"попередні"}</definedName>
    <definedName name="цуа" localSheetId="13" hidden="1">{#N/A,#N/A,TRUE,"попередні"}</definedName>
    <definedName name="цуа" localSheetId="6" hidden="1">{#N/A,#N/A,TRUE,"попередні"}</definedName>
    <definedName name="цуа" localSheetId="14" hidden="1">{#N/A,#N/A,TRUE,"попередні"}</definedName>
    <definedName name="цуа" localSheetId="2" hidden="1">{#N/A,#N/A,TRUE,"попередні"}</definedName>
    <definedName name="цуа" localSheetId="1" hidden="1">{#N/A,#N/A,TRUE,"попередні"}</definedName>
    <definedName name="цуа" hidden="1">{#N/A,#N/A,TRUE,"попередні"}</definedName>
    <definedName name="цув">[14]!цув</definedName>
    <definedName name="ццр_п_01">#REF!</definedName>
    <definedName name="ццр_с_01">#REF!</definedName>
    <definedName name="ццр_ф_01">#REF!</definedName>
    <definedName name="чер" localSheetId="0" hidden="1">{#N/A,#N/A,FALSE,"9PS0"}</definedName>
    <definedName name="чер" localSheetId="7" hidden="1">{#N/A,#N/A,FALSE,"9PS0"}</definedName>
    <definedName name="чер" localSheetId="8" hidden="1">{#N/A,#N/A,FALSE,"9PS0"}</definedName>
    <definedName name="чер" localSheetId="9" hidden="1">{#N/A,#N/A,FALSE,"9PS0"}</definedName>
    <definedName name="чер" localSheetId="10" hidden="1">{#N/A,#N/A,FALSE,"9PS0"}</definedName>
    <definedName name="чер" localSheetId="11" hidden="1">{#N/A,#N/A,FALSE,"9PS0"}</definedName>
    <definedName name="чер" localSheetId="4" hidden="1">{#N/A,#N/A,FALSE,"9PS0"}</definedName>
    <definedName name="чер" localSheetId="12" hidden="1">{#N/A,#N/A,FALSE,"9PS0"}</definedName>
    <definedName name="чер" localSheetId="5" hidden="1">{#N/A,#N/A,FALSE,"9PS0"}</definedName>
    <definedName name="чер" localSheetId="13" hidden="1">{#N/A,#N/A,FALSE,"9PS0"}</definedName>
    <definedName name="чер" localSheetId="6" hidden="1">{#N/A,#N/A,FALSE,"9PS0"}</definedName>
    <definedName name="чер" localSheetId="14" hidden="1">{#N/A,#N/A,FALSE,"9PS0"}</definedName>
    <definedName name="чер" localSheetId="2" hidden="1">{#N/A,#N/A,FALSE,"9PS0"}</definedName>
    <definedName name="чер" localSheetId="1" hidden="1">{#N/A,#N/A,FALSE,"9PS0"}</definedName>
    <definedName name="чер" hidden="1">{#N/A,#N/A,FALSE,"9PS0"}</definedName>
    <definedName name="черв">'[40]812'!$T$1:$T$65536</definedName>
    <definedName name="червень05" localSheetId="0" hidden="1">{#N/A,#N/A,FALSE,"9PS0"}</definedName>
    <definedName name="червень05" localSheetId="7" hidden="1">{#N/A,#N/A,FALSE,"9PS0"}</definedName>
    <definedName name="червень05" localSheetId="8" hidden="1">{#N/A,#N/A,FALSE,"9PS0"}</definedName>
    <definedName name="червень05" localSheetId="9" hidden="1">{#N/A,#N/A,FALSE,"9PS0"}</definedName>
    <definedName name="червень05" localSheetId="10" hidden="1">{#N/A,#N/A,FALSE,"9PS0"}</definedName>
    <definedName name="червень05" localSheetId="11" hidden="1">{#N/A,#N/A,FALSE,"9PS0"}</definedName>
    <definedName name="червень05" localSheetId="4" hidden="1">{#N/A,#N/A,FALSE,"9PS0"}</definedName>
    <definedName name="червень05" localSheetId="12" hidden="1">{#N/A,#N/A,FALSE,"9PS0"}</definedName>
    <definedName name="червень05" localSheetId="5" hidden="1">{#N/A,#N/A,FALSE,"9PS0"}</definedName>
    <definedName name="червень05" localSheetId="13" hidden="1">{#N/A,#N/A,FALSE,"9PS0"}</definedName>
    <definedName name="червень05" localSheetId="6" hidden="1">{#N/A,#N/A,FALSE,"9PS0"}</definedName>
    <definedName name="червень05" localSheetId="14" hidden="1">{#N/A,#N/A,FALSE,"9PS0"}</definedName>
    <definedName name="червень05" localSheetId="2" hidden="1">{#N/A,#N/A,FALSE,"9PS0"}</definedName>
    <definedName name="червень05" localSheetId="1" hidden="1">{#N/A,#N/A,FALSE,"9PS0"}</definedName>
    <definedName name="червень05" hidden="1">{#N/A,#N/A,FALSE,"9PS0"}</definedName>
    <definedName name="чцй" localSheetId="0" hidden="1">{"'таб 21'!$A$1:$U$24","'таб 21'!$A$1:$U$1"}</definedName>
    <definedName name="чцй" localSheetId="7" hidden="1">{"'таб 21'!$A$1:$U$24","'таб 21'!$A$1:$U$1"}</definedName>
    <definedName name="чцй" localSheetId="8" hidden="1">{"'таб 21'!$A$1:$U$24","'таб 21'!$A$1:$U$1"}</definedName>
    <definedName name="чцй" localSheetId="9" hidden="1">{"'таб 21'!$A$1:$U$24","'таб 21'!$A$1:$U$1"}</definedName>
    <definedName name="чцй" localSheetId="10" hidden="1">{"'таб 21'!$A$1:$U$24","'таб 21'!$A$1:$U$1"}</definedName>
    <definedName name="чцй" localSheetId="11" hidden="1">{"'таб 21'!$A$1:$U$24","'таб 21'!$A$1:$U$1"}</definedName>
    <definedName name="чцй" localSheetId="4" hidden="1">{"'таб 21'!$A$1:$U$24","'таб 21'!$A$1:$U$1"}</definedName>
    <definedName name="чцй" localSheetId="12" hidden="1">{"'таб 21'!$A$1:$U$24","'таб 21'!$A$1:$U$1"}</definedName>
    <definedName name="чцй" localSheetId="5" hidden="1">{"'таб 21'!$A$1:$U$24","'таб 21'!$A$1:$U$1"}</definedName>
    <definedName name="чцй" localSheetId="13" hidden="1">{"'таб 21'!$A$1:$U$24","'таб 21'!$A$1:$U$1"}</definedName>
    <definedName name="чцй" localSheetId="6" hidden="1">{"'таб 21'!$A$1:$U$24","'таб 21'!$A$1:$U$1"}</definedName>
    <definedName name="чцй" localSheetId="14" hidden="1">{"'таб 21'!$A$1:$U$24","'таб 21'!$A$1:$U$1"}</definedName>
    <definedName name="чцй" localSheetId="2" hidden="1">{"'таб 21'!$A$1:$U$24","'таб 21'!$A$1:$U$1"}</definedName>
    <definedName name="чцй" localSheetId="1" hidden="1">{"'таб 21'!$A$1:$U$24","'таб 21'!$A$1:$U$1"}</definedName>
    <definedName name="чцй" hidden="1">{"'таб 21'!$A$1:$U$24","'таб 21'!$A$1:$U$1"}</definedName>
    <definedName name="шифр">[51]Шифр!$B$1:$B$65</definedName>
    <definedName name="шшш">[14]!шшш</definedName>
    <definedName name="шшшш">[14]!шшшш</definedName>
    <definedName name="щзю">[14]!щзю</definedName>
    <definedName name="ывм">[14]!ывм</definedName>
    <definedName name="ым">[14]!ым</definedName>
    <definedName name="ьг">[14]!ьг</definedName>
    <definedName name="эээ">[14]!эээ</definedName>
    <definedName name="югш" localSheetId="0" hidden="1">{#N/A,#N/A,TRUE,"попередні"}</definedName>
    <definedName name="югш" localSheetId="7" hidden="1">{#N/A,#N/A,TRUE,"попередні"}</definedName>
    <definedName name="югш" localSheetId="8" hidden="1">{#N/A,#N/A,TRUE,"попередні"}</definedName>
    <definedName name="югш" localSheetId="9" hidden="1">{#N/A,#N/A,TRUE,"попередні"}</definedName>
    <definedName name="югш" localSheetId="10" hidden="1">{#N/A,#N/A,TRUE,"попередні"}</definedName>
    <definedName name="югш" localSheetId="11" hidden="1">{#N/A,#N/A,TRUE,"попередні"}</definedName>
    <definedName name="югш" localSheetId="4" hidden="1">{#N/A,#N/A,TRUE,"попередні"}</definedName>
    <definedName name="югш" localSheetId="12" hidden="1">{#N/A,#N/A,TRUE,"попередні"}</definedName>
    <definedName name="югш" localSheetId="5" hidden="1">{#N/A,#N/A,TRUE,"попередні"}</definedName>
    <definedName name="югш" localSheetId="13" hidden="1">{#N/A,#N/A,TRUE,"попередні"}</definedName>
    <definedName name="югш" localSheetId="6" hidden="1">{#N/A,#N/A,TRUE,"попередні"}</definedName>
    <definedName name="югш" localSheetId="14" hidden="1">{#N/A,#N/A,TRUE,"попередні"}</definedName>
    <definedName name="югш" localSheetId="2" hidden="1">{#N/A,#N/A,TRUE,"попередні"}</definedName>
    <definedName name="югш" localSheetId="1" hidden="1">{#N/A,#N/A,TRUE,"попередні"}</definedName>
    <definedName name="югш" hidden="1">{#N/A,#N/A,TRUE,"попередні"}</definedName>
    <definedName name="ююю">[14]!ююю</definedName>
    <definedName name="япк">[14]!япк</definedName>
    <definedName name="яся">[14]!яся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5" l="1"/>
  <c r="G78" i="15"/>
  <c r="F74" i="15"/>
  <c r="H72" i="15"/>
  <c r="G68" i="15"/>
  <c r="H67" i="15"/>
  <c r="E66" i="15"/>
  <c r="A61" i="15"/>
  <c r="A62" i="15" s="1"/>
  <c r="A63" i="15" s="1"/>
  <c r="A60" i="15"/>
  <c r="F54" i="15"/>
  <c r="G53" i="15"/>
  <c r="H49" i="15"/>
  <c r="H80" i="15" s="1"/>
  <c r="G49" i="15"/>
  <c r="G80" i="15" s="1"/>
  <c r="F49" i="15"/>
  <c r="D49" i="15" s="1"/>
  <c r="D80" i="15" s="1"/>
  <c r="E49" i="15"/>
  <c r="H47" i="15"/>
  <c r="H78" i="15" s="1"/>
  <c r="G47" i="15"/>
  <c r="F47" i="15"/>
  <c r="F78" i="15" s="1"/>
  <c r="E47" i="15"/>
  <c r="E78" i="15" s="1"/>
  <c r="A47" i="15"/>
  <c r="A48" i="15" s="1"/>
  <c r="A49" i="15" s="1"/>
  <c r="A50" i="15" s="1"/>
  <c r="H43" i="15"/>
  <c r="H74" i="15" s="1"/>
  <c r="G43" i="15"/>
  <c r="G74" i="15" s="1"/>
  <c r="F43" i="15"/>
  <c r="E43" i="15"/>
  <c r="E74" i="15" s="1"/>
  <c r="H41" i="15"/>
  <c r="G41" i="15"/>
  <c r="G72" i="15" s="1"/>
  <c r="F41" i="15"/>
  <c r="F72" i="15" s="1"/>
  <c r="E41" i="15"/>
  <c r="E72" i="15" s="1"/>
  <c r="A41" i="15"/>
  <c r="A42" i="15" s="1"/>
  <c r="A43" i="15" s="1"/>
  <c r="A44" i="15" s="1"/>
  <c r="H37" i="15"/>
  <c r="D37" i="15" s="1"/>
  <c r="D68" i="15" s="1"/>
  <c r="G37" i="15"/>
  <c r="F37" i="15"/>
  <c r="F68" i="15" s="1"/>
  <c r="E37" i="15"/>
  <c r="E68" i="15" s="1"/>
  <c r="H36" i="15"/>
  <c r="G36" i="15"/>
  <c r="G67" i="15" s="1"/>
  <c r="F36" i="15"/>
  <c r="F67" i="15" s="1"/>
  <c r="E36" i="15"/>
  <c r="E67" i="15" s="1"/>
  <c r="H35" i="15"/>
  <c r="H66" i="15" s="1"/>
  <c r="G35" i="15"/>
  <c r="G66" i="15" s="1"/>
  <c r="F35" i="15"/>
  <c r="F66" i="15" s="1"/>
  <c r="E35" i="15"/>
  <c r="A35" i="15"/>
  <c r="A36" i="15" s="1"/>
  <c r="A37" i="15" s="1"/>
  <c r="A38" i="15" s="1"/>
  <c r="H34" i="15"/>
  <c r="H65" i="15" s="1"/>
  <c r="G34" i="15"/>
  <c r="G65" i="15" s="1"/>
  <c r="F34" i="15"/>
  <c r="F65" i="15" s="1"/>
  <c r="E34" i="15"/>
  <c r="E65" i="15" s="1"/>
  <c r="H31" i="15"/>
  <c r="H62" i="15" s="1"/>
  <c r="G31" i="15"/>
  <c r="G62" i="15" s="1"/>
  <c r="F31" i="15"/>
  <c r="F62" i="15" s="1"/>
  <c r="E31" i="15"/>
  <c r="D31" i="15" s="1"/>
  <c r="D62" i="15" s="1"/>
  <c r="H30" i="15"/>
  <c r="H61" i="15" s="1"/>
  <c r="G30" i="15"/>
  <c r="G61" i="15" s="1"/>
  <c r="F30" i="15"/>
  <c r="F61" i="15" s="1"/>
  <c r="E30" i="15"/>
  <c r="E61" i="15" s="1"/>
  <c r="A30" i="15"/>
  <c r="A31" i="15" s="1"/>
  <c r="A32" i="15" s="1"/>
  <c r="H29" i="15"/>
  <c r="H60" i="15" s="1"/>
  <c r="G29" i="15"/>
  <c r="G60" i="15" s="1"/>
  <c r="F29" i="15"/>
  <c r="F60" i="15" s="1"/>
  <c r="E29" i="15"/>
  <c r="D29" i="15" s="1"/>
  <c r="D60" i="15" s="1"/>
  <c r="A29" i="15"/>
  <c r="H28" i="15"/>
  <c r="H59" i="15" s="1"/>
  <c r="G28" i="15"/>
  <c r="F28" i="15"/>
  <c r="F59" i="15" s="1"/>
  <c r="E28" i="15"/>
  <c r="E59" i="15" s="1"/>
  <c r="H23" i="15"/>
  <c r="H54" i="15" s="1"/>
  <c r="G23" i="15"/>
  <c r="G54" i="15" s="1"/>
  <c r="F23" i="15"/>
  <c r="E23" i="15"/>
  <c r="E54" i="15" s="1"/>
  <c r="D23" i="15"/>
  <c r="D54" i="15" s="1"/>
  <c r="H22" i="15"/>
  <c r="H53" i="15" s="1"/>
  <c r="G22" i="15"/>
  <c r="F22" i="15"/>
  <c r="F53" i="15" s="1"/>
  <c r="E22" i="15"/>
  <c r="E53" i="15" s="1"/>
  <c r="D22" i="15"/>
  <c r="D53" i="15" s="1"/>
  <c r="D19" i="15"/>
  <c r="D18" i="15"/>
  <c r="H17" i="15"/>
  <c r="G17" i="15"/>
  <c r="F17" i="15"/>
  <c r="E17" i="15"/>
  <c r="D17" i="15" s="1"/>
  <c r="D16" i="15"/>
  <c r="D15" i="15"/>
  <c r="H14" i="15"/>
  <c r="H13" i="15" s="1"/>
  <c r="G14" i="15"/>
  <c r="F14" i="15"/>
  <c r="F13" i="15" s="1"/>
  <c r="E14" i="15"/>
  <c r="G13" i="15"/>
  <c r="E13" i="15"/>
  <c r="H12" i="15"/>
  <c r="D12" i="15" s="1"/>
  <c r="G12" i="15"/>
  <c r="F12" i="15"/>
  <c r="E12" i="15"/>
  <c r="H11" i="15"/>
  <c r="G11" i="15"/>
  <c r="F11" i="15"/>
  <c r="E11" i="15"/>
  <c r="D11" i="15" s="1"/>
  <c r="H10" i="15"/>
  <c r="G10" i="15"/>
  <c r="F10" i="15"/>
  <c r="D10" i="15" s="1"/>
  <c r="E10" i="15"/>
  <c r="B4" i="15"/>
  <c r="G56" i="14"/>
  <c r="F56" i="14"/>
  <c r="H55" i="14"/>
  <c r="G55" i="14"/>
  <c r="H54" i="14"/>
  <c r="E54" i="14"/>
  <c r="F53" i="14"/>
  <c r="E53" i="14"/>
  <c r="H50" i="14"/>
  <c r="G50" i="14"/>
  <c r="H49" i="14"/>
  <c r="E49" i="14"/>
  <c r="F48" i="14"/>
  <c r="E48" i="14"/>
  <c r="G45" i="14"/>
  <c r="H44" i="14"/>
  <c r="D44" i="14"/>
  <c r="F42" i="14"/>
  <c r="E42" i="14"/>
  <c r="G41" i="14"/>
  <c r="F41" i="14"/>
  <c r="H38" i="14"/>
  <c r="H56" i="14" s="1"/>
  <c r="G38" i="14"/>
  <c r="F38" i="14"/>
  <c r="E38" i="14"/>
  <c r="E56" i="14" s="1"/>
  <c r="D38" i="14"/>
  <c r="D56" i="14" s="1"/>
  <c r="H37" i="14"/>
  <c r="G37" i="14"/>
  <c r="F37" i="14"/>
  <c r="F55" i="14" s="1"/>
  <c r="E37" i="14"/>
  <c r="D37" i="14" s="1"/>
  <c r="D55" i="14" s="1"/>
  <c r="H36" i="14"/>
  <c r="G36" i="14"/>
  <c r="G54" i="14" s="1"/>
  <c r="F36" i="14"/>
  <c r="F54" i="14" s="1"/>
  <c r="E36" i="14"/>
  <c r="D36" i="14" s="1"/>
  <c r="D54" i="14" s="1"/>
  <c r="H35" i="14"/>
  <c r="H53" i="14" s="1"/>
  <c r="G35" i="14"/>
  <c r="G39" i="14" s="1"/>
  <c r="G57" i="14" s="1"/>
  <c r="F35" i="14"/>
  <c r="E35" i="14"/>
  <c r="H32" i="14"/>
  <c r="G32" i="14"/>
  <c r="F32" i="14"/>
  <c r="F50" i="14" s="1"/>
  <c r="E32" i="14"/>
  <c r="D32" i="14" s="1"/>
  <c r="D50" i="14" s="1"/>
  <c r="H31" i="14"/>
  <c r="G31" i="14"/>
  <c r="G49" i="14" s="1"/>
  <c r="F31" i="14"/>
  <c r="F49" i="14" s="1"/>
  <c r="E31" i="14"/>
  <c r="D31" i="14" s="1"/>
  <c r="D49" i="14" s="1"/>
  <c r="H30" i="14"/>
  <c r="H48" i="14" s="1"/>
  <c r="G30" i="14"/>
  <c r="G48" i="14" s="1"/>
  <c r="F30" i="14"/>
  <c r="E30" i="14"/>
  <c r="D30" i="14"/>
  <c r="D48" i="14" s="1"/>
  <c r="H29" i="14"/>
  <c r="G29" i="14"/>
  <c r="F29" i="14"/>
  <c r="E29" i="14"/>
  <c r="E47" i="14" s="1"/>
  <c r="H27" i="14"/>
  <c r="H45" i="14" s="1"/>
  <c r="G27" i="14"/>
  <c r="F27" i="14"/>
  <c r="F45" i="14" s="1"/>
  <c r="E27" i="14"/>
  <c r="E45" i="14" s="1"/>
  <c r="D27" i="14"/>
  <c r="D45" i="14" s="1"/>
  <c r="H26" i="14"/>
  <c r="G26" i="14"/>
  <c r="G44" i="14" s="1"/>
  <c r="F26" i="14"/>
  <c r="F44" i="14" s="1"/>
  <c r="E26" i="14"/>
  <c r="E44" i="14" s="1"/>
  <c r="D26" i="14"/>
  <c r="H24" i="14"/>
  <c r="H42" i="14" s="1"/>
  <c r="G24" i="14"/>
  <c r="G42" i="14" s="1"/>
  <c r="F24" i="14"/>
  <c r="E24" i="14"/>
  <c r="D24" i="14"/>
  <c r="D42" i="14" s="1"/>
  <c r="H23" i="14"/>
  <c r="H41" i="14" s="1"/>
  <c r="G23" i="14"/>
  <c r="F23" i="14"/>
  <c r="E23" i="14"/>
  <c r="E41" i="14" s="1"/>
  <c r="D23" i="14"/>
  <c r="D41" i="14" s="1"/>
  <c r="H21" i="14"/>
  <c r="G21" i="14"/>
  <c r="F21" i="14"/>
  <c r="F39" i="14" s="1"/>
  <c r="F57" i="14" s="1"/>
  <c r="E21" i="14"/>
  <c r="E39" i="14" s="1"/>
  <c r="E57" i="14" s="1"/>
  <c r="H20" i="14"/>
  <c r="G20" i="14"/>
  <c r="G33" i="14" s="1"/>
  <c r="G51" i="14" s="1"/>
  <c r="F20" i="14"/>
  <c r="F33" i="14" s="1"/>
  <c r="F51" i="14" s="1"/>
  <c r="E20" i="14"/>
  <c r="H19" i="14"/>
  <c r="E19" i="14"/>
  <c r="H18" i="14"/>
  <c r="G18" i="14"/>
  <c r="F18" i="14"/>
  <c r="E18" i="14"/>
  <c r="D18" i="14" s="1"/>
  <c r="H17" i="14"/>
  <c r="G17" i="14"/>
  <c r="F17" i="14"/>
  <c r="F16" i="14" s="1"/>
  <c r="E17" i="14"/>
  <c r="D17" i="14" s="1"/>
  <c r="H16" i="14"/>
  <c r="G16" i="14"/>
  <c r="H15" i="14"/>
  <c r="H13" i="14" s="1"/>
  <c r="G15" i="14"/>
  <c r="F15" i="14"/>
  <c r="E15" i="14"/>
  <c r="H14" i="14"/>
  <c r="G14" i="14"/>
  <c r="F14" i="14"/>
  <c r="E14" i="14"/>
  <c r="D14" i="14" s="1"/>
  <c r="G13" i="14"/>
  <c r="F13" i="14"/>
  <c r="H12" i="14"/>
  <c r="G12" i="14"/>
  <c r="D12" i="14" s="1"/>
  <c r="F12" i="14"/>
  <c r="E12" i="14"/>
  <c r="H11" i="14"/>
  <c r="H10" i="14" s="1"/>
  <c r="G11" i="14"/>
  <c r="G10" i="14" s="1"/>
  <c r="F11" i="14"/>
  <c r="E11" i="14"/>
  <c r="F10" i="14"/>
  <c r="E10" i="14"/>
  <c r="B4" i="14"/>
  <c r="E41" i="13"/>
  <c r="H40" i="13"/>
  <c r="G40" i="13"/>
  <c r="F40" i="13"/>
  <c r="E40" i="13"/>
  <c r="D40" i="13"/>
  <c r="F39" i="13"/>
  <c r="D39" i="13"/>
  <c r="E38" i="13"/>
  <c r="D38" i="13"/>
  <c r="A32" i="13"/>
  <c r="H28" i="13"/>
  <c r="G28" i="13"/>
  <c r="F28" i="13"/>
  <c r="E28" i="13"/>
  <c r="D28" i="13"/>
  <c r="H27" i="13"/>
  <c r="G27" i="13"/>
  <c r="F27" i="13"/>
  <c r="E27" i="13"/>
  <c r="D27" i="13"/>
  <c r="H26" i="13"/>
  <c r="G26" i="13"/>
  <c r="F26" i="13"/>
  <c r="E26" i="13"/>
  <c r="D26" i="13"/>
  <c r="H21" i="13"/>
  <c r="G21" i="13"/>
  <c r="F21" i="13"/>
  <c r="E21" i="13"/>
  <c r="D21" i="13"/>
  <c r="H20" i="13"/>
  <c r="G20" i="13"/>
  <c r="F20" i="13"/>
  <c r="E20" i="13"/>
  <c r="D20" i="13"/>
  <c r="H19" i="13"/>
  <c r="G19" i="13"/>
  <c r="F19" i="13"/>
  <c r="E19" i="13"/>
  <c r="D19" i="13"/>
  <c r="A19" i="13"/>
  <c r="A20" i="13" s="1"/>
  <c r="A21" i="13" s="1"/>
  <c r="A22" i="13" s="1"/>
  <c r="A23" i="13" s="1"/>
  <c r="A25" i="13" s="1"/>
  <c r="A26" i="13" s="1"/>
  <c r="A27" i="13" s="1"/>
  <c r="A28" i="13" s="1"/>
  <c r="A29" i="13" s="1"/>
  <c r="H18" i="13"/>
  <c r="H22" i="13" s="1"/>
  <c r="G18" i="13"/>
  <c r="G22" i="13" s="1"/>
  <c r="F18" i="13"/>
  <c r="F22" i="13" s="1"/>
  <c r="E18" i="13"/>
  <c r="E22" i="13" s="1"/>
  <c r="D18" i="13"/>
  <c r="D22" i="13" s="1"/>
  <c r="G16" i="13"/>
  <c r="F16" i="13"/>
  <c r="H14" i="13"/>
  <c r="G14" i="13"/>
  <c r="F14" i="13"/>
  <c r="E14" i="13"/>
  <c r="E16" i="13" s="1"/>
  <c r="D14" i="13"/>
  <c r="H12" i="13"/>
  <c r="G12" i="13"/>
  <c r="F12" i="13"/>
  <c r="E12" i="13"/>
  <c r="D12" i="13"/>
  <c r="H11" i="13"/>
  <c r="G11" i="13"/>
  <c r="F11" i="13"/>
  <c r="D11" i="13" s="1"/>
  <c r="E11" i="13"/>
  <c r="H10" i="13"/>
  <c r="G10" i="13"/>
  <c r="D10" i="13" s="1"/>
  <c r="F10" i="13"/>
  <c r="E10" i="13"/>
  <c r="B4" i="13"/>
  <c r="C38" i="12"/>
  <c r="C44" i="12" s="1"/>
  <c r="D44" i="12" s="1"/>
  <c r="C37" i="12"/>
  <c r="C32" i="12"/>
  <c r="C31" i="12"/>
  <c r="C30" i="12"/>
  <c r="C24" i="12"/>
  <c r="D24" i="12" s="1"/>
  <c r="C22" i="12"/>
  <c r="D22" i="12" s="1"/>
  <c r="C19" i="12"/>
  <c r="D19" i="12" s="1"/>
  <c r="C18" i="12"/>
  <c r="C17" i="12"/>
  <c r="D17" i="12" s="1"/>
  <c r="C16" i="12"/>
  <c r="C14" i="12"/>
  <c r="C29" i="12" s="1"/>
  <c r="C13" i="12"/>
  <c r="D13" i="12" s="1"/>
  <c r="C12" i="12"/>
  <c r="C27" i="12" s="1"/>
  <c r="C11" i="12"/>
  <c r="D11" i="12" s="1"/>
  <c r="C10" i="12"/>
  <c r="B3" i="12"/>
  <c r="M43" i="11"/>
  <c r="K43" i="11"/>
  <c r="I43" i="11"/>
  <c r="G43" i="11"/>
  <c r="L42" i="11"/>
  <c r="D42" i="11" s="1"/>
  <c r="J42" i="11"/>
  <c r="J48" i="11" s="1"/>
  <c r="K48" i="11" s="1"/>
  <c r="H42" i="11"/>
  <c r="H48" i="11" s="1"/>
  <c r="I48" i="11" s="1"/>
  <c r="F42" i="11"/>
  <c r="F48" i="11" s="1"/>
  <c r="L41" i="11"/>
  <c r="J41" i="11"/>
  <c r="H41" i="11"/>
  <c r="F41" i="11"/>
  <c r="D41" i="11" s="1"/>
  <c r="L34" i="11"/>
  <c r="J34" i="11"/>
  <c r="H34" i="11"/>
  <c r="D34" i="11" s="1"/>
  <c r="F34" i="11"/>
  <c r="L33" i="11"/>
  <c r="J33" i="11"/>
  <c r="F33" i="11"/>
  <c r="H33" i="11" s="1"/>
  <c r="L32" i="11"/>
  <c r="F32" i="11"/>
  <c r="J32" i="11" s="1"/>
  <c r="D32" i="11"/>
  <c r="L26" i="11"/>
  <c r="M26" i="11" s="1"/>
  <c r="J26" i="11"/>
  <c r="K26" i="11" s="1"/>
  <c r="H26" i="11"/>
  <c r="D26" i="11" s="1"/>
  <c r="F26" i="11"/>
  <c r="G26" i="11" s="1"/>
  <c r="H25" i="11"/>
  <c r="I25" i="11" s="1"/>
  <c r="F25" i="11"/>
  <c r="L24" i="11"/>
  <c r="M24" i="11" s="1"/>
  <c r="J24" i="11"/>
  <c r="K24" i="11" s="1"/>
  <c r="H24" i="11"/>
  <c r="I24" i="11" s="1"/>
  <c r="F24" i="11"/>
  <c r="G24" i="11" s="1"/>
  <c r="D24" i="11"/>
  <c r="H23" i="11"/>
  <c r="I23" i="11" s="1"/>
  <c r="F23" i="11"/>
  <c r="H22" i="11"/>
  <c r="L21" i="11"/>
  <c r="M21" i="11" s="1"/>
  <c r="J21" i="11"/>
  <c r="J31" i="11" s="1"/>
  <c r="H21" i="11"/>
  <c r="I21" i="11" s="1"/>
  <c r="F21" i="11"/>
  <c r="F31" i="11" s="1"/>
  <c r="D21" i="11"/>
  <c r="L20" i="11"/>
  <c r="J20" i="11"/>
  <c r="K20" i="11" s="1"/>
  <c r="H20" i="11"/>
  <c r="H30" i="11" s="1"/>
  <c r="F20" i="11"/>
  <c r="G20" i="11" s="1"/>
  <c r="D20" i="11"/>
  <c r="L19" i="11"/>
  <c r="M19" i="11" s="1"/>
  <c r="J19" i="11"/>
  <c r="J29" i="11" s="1"/>
  <c r="H19" i="11"/>
  <c r="F19" i="11"/>
  <c r="F29" i="11" s="1"/>
  <c r="D19" i="11"/>
  <c r="L18" i="11"/>
  <c r="L17" i="11" s="1"/>
  <c r="J18" i="11"/>
  <c r="K18" i="11" s="1"/>
  <c r="H18" i="11"/>
  <c r="H28" i="11" s="1"/>
  <c r="F18" i="11"/>
  <c r="G18" i="11" s="1"/>
  <c r="D18" i="11"/>
  <c r="D17" i="11" s="1"/>
  <c r="J17" i="11"/>
  <c r="F17" i="11"/>
  <c r="L16" i="11"/>
  <c r="L31" i="11" s="1"/>
  <c r="J16" i="11"/>
  <c r="K16" i="11" s="1"/>
  <c r="H16" i="11"/>
  <c r="H31" i="11" s="1"/>
  <c r="F16" i="11"/>
  <c r="G16" i="11" s="1"/>
  <c r="D16" i="11"/>
  <c r="D31" i="11" s="1"/>
  <c r="L15" i="11"/>
  <c r="M15" i="11" s="1"/>
  <c r="J15" i="11"/>
  <c r="H15" i="11"/>
  <c r="F15" i="11"/>
  <c r="F30" i="11" s="1"/>
  <c r="L14" i="11"/>
  <c r="L29" i="11" s="1"/>
  <c r="J14" i="11"/>
  <c r="K14" i="11" s="1"/>
  <c r="H14" i="11"/>
  <c r="H29" i="11" s="1"/>
  <c r="F14" i="11"/>
  <c r="G14" i="11" s="1"/>
  <c r="D14" i="11"/>
  <c r="D29" i="11" s="1"/>
  <c r="L13" i="11"/>
  <c r="M13" i="11" s="1"/>
  <c r="J13" i="11"/>
  <c r="H13" i="11"/>
  <c r="F13" i="11"/>
  <c r="F28" i="11" s="1"/>
  <c r="L12" i="11"/>
  <c r="H12" i="11"/>
  <c r="B3" i="11"/>
  <c r="M43" i="10"/>
  <c r="K43" i="10"/>
  <c r="I43" i="10"/>
  <c r="G43" i="10"/>
  <c r="L42" i="10"/>
  <c r="L48" i="10" s="1"/>
  <c r="M48" i="10" s="1"/>
  <c r="J42" i="10"/>
  <c r="J48" i="10" s="1"/>
  <c r="K48" i="10" s="1"/>
  <c r="H42" i="10"/>
  <c r="H48" i="10" s="1"/>
  <c r="I48" i="10" s="1"/>
  <c r="F42" i="10"/>
  <c r="F48" i="10" s="1"/>
  <c r="L41" i="10"/>
  <c r="J41" i="10"/>
  <c r="H41" i="10"/>
  <c r="F41" i="10"/>
  <c r="D41" i="10" s="1"/>
  <c r="L34" i="10"/>
  <c r="J34" i="10"/>
  <c r="H34" i="10"/>
  <c r="D34" i="10" s="1"/>
  <c r="F34" i="10"/>
  <c r="L33" i="10"/>
  <c r="J33" i="10"/>
  <c r="F33" i="10"/>
  <c r="H33" i="10" s="1"/>
  <c r="L32" i="10"/>
  <c r="J32" i="10"/>
  <c r="H32" i="10"/>
  <c r="F32" i="10"/>
  <c r="D32" i="10"/>
  <c r="L26" i="10"/>
  <c r="M26" i="10" s="1"/>
  <c r="J26" i="10"/>
  <c r="K26" i="10" s="1"/>
  <c r="H26" i="10"/>
  <c r="I26" i="10" s="1"/>
  <c r="F26" i="10"/>
  <c r="G26" i="10" s="1"/>
  <c r="H25" i="10"/>
  <c r="I25" i="10" s="1"/>
  <c r="F25" i="10"/>
  <c r="L24" i="10"/>
  <c r="M24" i="10" s="1"/>
  <c r="J24" i="10"/>
  <c r="K24" i="10" s="1"/>
  <c r="H24" i="10"/>
  <c r="I24" i="10" s="1"/>
  <c r="F24" i="10"/>
  <c r="G24" i="10" s="1"/>
  <c r="D24" i="10"/>
  <c r="E24" i="10" s="1"/>
  <c r="H23" i="10"/>
  <c r="I23" i="10" s="1"/>
  <c r="I22" i="10" s="1"/>
  <c r="F23" i="10"/>
  <c r="H22" i="10"/>
  <c r="L21" i="10"/>
  <c r="M21" i="10" s="1"/>
  <c r="J21" i="10"/>
  <c r="J31" i="10" s="1"/>
  <c r="H21" i="10"/>
  <c r="F21" i="10"/>
  <c r="F31" i="10" s="1"/>
  <c r="D21" i="10"/>
  <c r="L20" i="10"/>
  <c r="J20" i="10"/>
  <c r="K20" i="10" s="1"/>
  <c r="H20" i="10"/>
  <c r="F20" i="10"/>
  <c r="G20" i="10" s="1"/>
  <c r="D20" i="10"/>
  <c r="L19" i="10"/>
  <c r="M19" i="10" s="1"/>
  <c r="J19" i="10"/>
  <c r="J29" i="10" s="1"/>
  <c r="H19" i="10"/>
  <c r="I19" i="10" s="1"/>
  <c r="F19" i="10"/>
  <c r="G19" i="10" s="1"/>
  <c r="D19" i="10"/>
  <c r="L18" i="10"/>
  <c r="J18" i="10"/>
  <c r="K18" i="10" s="1"/>
  <c r="H18" i="10"/>
  <c r="H17" i="10" s="1"/>
  <c r="F18" i="10"/>
  <c r="G18" i="10" s="1"/>
  <c r="D18" i="10"/>
  <c r="D17" i="10" s="1"/>
  <c r="J17" i="10"/>
  <c r="F17" i="10"/>
  <c r="L16" i="10"/>
  <c r="L31" i="10" s="1"/>
  <c r="J16" i="10"/>
  <c r="K16" i="10" s="1"/>
  <c r="H16" i="10"/>
  <c r="H31" i="10" s="1"/>
  <c r="F16" i="10"/>
  <c r="G16" i="10" s="1"/>
  <c r="D16" i="10"/>
  <c r="L15" i="10"/>
  <c r="M15" i="10" s="1"/>
  <c r="J15" i="10"/>
  <c r="H15" i="10"/>
  <c r="I15" i="10" s="1"/>
  <c r="F15" i="10"/>
  <c r="F30" i="10" s="1"/>
  <c r="L14" i="10"/>
  <c r="L29" i="10" s="1"/>
  <c r="J14" i="10"/>
  <c r="K14" i="10" s="1"/>
  <c r="H14" i="10"/>
  <c r="H29" i="10" s="1"/>
  <c r="F14" i="10"/>
  <c r="G14" i="10" s="1"/>
  <c r="D14" i="10"/>
  <c r="D29" i="10" s="1"/>
  <c r="L13" i="10"/>
  <c r="M13" i="10" s="1"/>
  <c r="J13" i="10"/>
  <c r="H13" i="10"/>
  <c r="I13" i="10" s="1"/>
  <c r="F13" i="10"/>
  <c r="F28" i="10" s="1"/>
  <c r="L12" i="10"/>
  <c r="H12" i="10"/>
  <c r="B3" i="10"/>
  <c r="M43" i="9"/>
  <c r="G43" i="9"/>
  <c r="K43" i="9" s="1"/>
  <c r="L42" i="9"/>
  <c r="D42" i="9" s="1"/>
  <c r="J42" i="9"/>
  <c r="J48" i="9" s="1"/>
  <c r="K48" i="9" s="1"/>
  <c r="H42" i="9"/>
  <c r="F42" i="9"/>
  <c r="F48" i="9" s="1"/>
  <c r="L41" i="9"/>
  <c r="J41" i="9"/>
  <c r="H41" i="9"/>
  <c r="F41" i="9"/>
  <c r="D41" i="9" s="1"/>
  <c r="L34" i="9"/>
  <c r="J34" i="9"/>
  <c r="H34" i="9"/>
  <c r="F34" i="9"/>
  <c r="D34" i="9" s="1"/>
  <c r="L33" i="9"/>
  <c r="J33" i="9"/>
  <c r="D33" i="9" s="1"/>
  <c r="F33" i="9"/>
  <c r="H33" i="9" s="1"/>
  <c r="L32" i="9"/>
  <c r="J32" i="9"/>
  <c r="H32" i="9"/>
  <c r="F32" i="9"/>
  <c r="D32" i="9"/>
  <c r="L26" i="9"/>
  <c r="M26" i="9" s="1"/>
  <c r="J26" i="9"/>
  <c r="K26" i="9" s="1"/>
  <c r="H26" i="9"/>
  <c r="I26" i="9" s="1"/>
  <c r="F26" i="9"/>
  <c r="G26" i="9" s="1"/>
  <c r="D26" i="9"/>
  <c r="E26" i="9" s="1"/>
  <c r="H25" i="9"/>
  <c r="I25" i="9" s="1"/>
  <c r="F25" i="9"/>
  <c r="G25" i="9" s="1"/>
  <c r="L24" i="9"/>
  <c r="M24" i="9" s="1"/>
  <c r="J24" i="9"/>
  <c r="K24" i="9" s="1"/>
  <c r="H24" i="9"/>
  <c r="I24" i="9" s="1"/>
  <c r="F24" i="9"/>
  <c r="G24" i="9" s="1"/>
  <c r="D24" i="9"/>
  <c r="E24" i="9" s="1"/>
  <c r="H23" i="9"/>
  <c r="I23" i="9" s="1"/>
  <c r="F23" i="9"/>
  <c r="F22" i="9" s="1"/>
  <c r="H22" i="9"/>
  <c r="L21" i="9"/>
  <c r="M21" i="9" s="1"/>
  <c r="J21" i="9"/>
  <c r="K21" i="9" s="1"/>
  <c r="H21" i="9"/>
  <c r="I21" i="9" s="1"/>
  <c r="F21" i="9"/>
  <c r="F31" i="9" s="1"/>
  <c r="D21" i="9"/>
  <c r="L20" i="9"/>
  <c r="M20" i="9" s="1"/>
  <c r="J20" i="9"/>
  <c r="K20" i="9" s="1"/>
  <c r="H20" i="9"/>
  <c r="I20" i="9" s="1"/>
  <c r="F20" i="9"/>
  <c r="G20" i="9" s="1"/>
  <c r="D20" i="9"/>
  <c r="L19" i="9"/>
  <c r="M19" i="9" s="1"/>
  <c r="J19" i="9"/>
  <c r="K19" i="9" s="1"/>
  <c r="H19" i="9"/>
  <c r="I19" i="9" s="1"/>
  <c r="F19" i="9"/>
  <c r="F29" i="9" s="1"/>
  <c r="D19" i="9"/>
  <c r="E19" i="9" s="1"/>
  <c r="L18" i="9"/>
  <c r="L17" i="9" s="1"/>
  <c r="J18" i="9"/>
  <c r="K18" i="9" s="1"/>
  <c r="H18" i="9"/>
  <c r="H17" i="9" s="1"/>
  <c r="F18" i="9"/>
  <c r="G18" i="9" s="1"/>
  <c r="D18" i="9"/>
  <c r="D17" i="9" s="1"/>
  <c r="J17" i="9"/>
  <c r="F17" i="9"/>
  <c r="L16" i="9"/>
  <c r="H16" i="9"/>
  <c r="F16" i="9"/>
  <c r="G16" i="9" s="1"/>
  <c r="D16" i="9"/>
  <c r="D31" i="9" s="1"/>
  <c r="J15" i="9"/>
  <c r="F15" i="9"/>
  <c r="L14" i="9"/>
  <c r="H14" i="9"/>
  <c r="F14" i="9"/>
  <c r="G14" i="9" s="1"/>
  <c r="D14" i="9"/>
  <c r="D29" i="9" s="1"/>
  <c r="F13" i="9"/>
  <c r="B3" i="9"/>
  <c r="E37" i="8"/>
  <c r="D37" i="8" s="1"/>
  <c r="E35" i="8"/>
  <c r="D35" i="8" s="1"/>
  <c r="E31" i="8"/>
  <c r="D31" i="8"/>
  <c r="E30" i="8"/>
  <c r="D30" i="8"/>
  <c r="E29" i="8"/>
  <c r="D29" i="8"/>
  <c r="E28" i="8"/>
  <c r="D28" i="8"/>
  <c r="D32" i="8" s="1"/>
  <c r="E25" i="8"/>
  <c r="D25" i="8"/>
  <c r="E24" i="8"/>
  <c r="D24" i="8"/>
  <c r="E23" i="8"/>
  <c r="D23" i="8"/>
  <c r="E18" i="8"/>
  <c r="D18" i="8"/>
  <c r="E17" i="8"/>
  <c r="D17" i="8"/>
  <c r="E16" i="8"/>
  <c r="D16" i="8"/>
  <c r="E15" i="8"/>
  <c r="E19" i="8" s="1"/>
  <c r="E20" i="8" s="1"/>
  <c r="E40" i="8" s="1"/>
  <c r="E43" i="8" s="1"/>
  <c r="D15" i="8"/>
  <c r="D19" i="8" s="1"/>
  <c r="E13" i="8"/>
  <c r="E32" i="8" s="1"/>
  <c r="D13" i="8"/>
  <c r="E12" i="8"/>
  <c r="D12" i="8"/>
  <c r="E11" i="8"/>
  <c r="D11" i="8"/>
  <c r="E10" i="8"/>
  <c r="D10" i="8"/>
  <c r="A4" i="8"/>
  <c r="H39" i="7"/>
  <c r="G39" i="7"/>
  <c r="D39" i="7" s="1"/>
  <c r="F39" i="7"/>
  <c r="E39" i="7"/>
  <c r="F38" i="7"/>
  <c r="E38" i="7"/>
  <c r="H37" i="7"/>
  <c r="G37" i="7"/>
  <c r="F37" i="7"/>
  <c r="E37" i="7"/>
  <c r="D37" i="7" s="1"/>
  <c r="F36" i="7"/>
  <c r="F40" i="7" s="1"/>
  <c r="E36" i="7"/>
  <c r="E40" i="7" s="1"/>
  <c r="H33" i="7"/>
  <c r="G33" i="7"/>
  <c r="E33" i="7"/>
  <c r="D33" i="7" s="1"/>
  <c r="H32" i="7"/>
  <c r="G32" i="7"/>
  <c r="F32" i="7"/>
  <c r="E32" i="7"/>
  <c r="D32" i="7" s="1"/>
  <c r="H31" i="7"/>
  <c r="G31" i="7"/>
  <c r="F31" i="7"/>
  <c r="E31" i="7"/>
  <c r="D31" i="7" s="1"/>
  <c r="H30" i="7"/>
  <c r="H34" i="7" s="1"/>
  <c r="G30" i="7"/>
  <c r="F30" i="7"/>
  <c r="E30" i="7"/>
  <c r="D30" i="7"/>
  <c r="D34" i="7" s="1"/>
  <c r="G27" i="7"/>
  <c r="F27" i="7"/>
  <c r="D27" i="7"/>
  <c r="E27" i="7" s="1"/>
  <c r="D26" i="7"/>
  <c r="G26" i="7" s="1"/>
  <c r="E25" i="7"/>
  <c r="D25" i="7"/>
  <c r="H25" i="7" s="1"/>
  <c r="E20" i="7"/>
  <c r="D20" i="7"/>
  <c r="H20" i="7" s="1"/>
  <c r="F19" i="7"/>
  <c r="E19" i="7"/>
  <c r="D19" i="7"/>
  <c r="H19" i="7" s="1"/>
  <c r="G18" i="7"/>
  <c r="F18" i="7"/>
  <c r="D18" i="7"/>
  <c r="E18" i="7" s="1"/>
  <c r="D17" i="7"/>
  <c r="G17" i="7" s="1"/>
  <c r="H15" i="7"/>
  <c r="G15" i="7"/>
  <c r="F15" i="7"/>
  <c r="E15" i="7"/>
  <c r="D15" i="7" s="1"/>
  <c r="H14" i="7"/>
  <c r="G14" i="7"/>
  <c r="G34" i="7" s="1"/>
  <c r="F14" i="7"/>
  <c r="E14" i="7"/>
  <c r="E34" i="7" s="1"/>
  <c r="D14" i="7"/>
  <c r="G13" i="7"/>
  <c r="D13" i="7"/>
  <c r="F13" i="7" s="1"/>
  <c r="D12" i="7"/>
  <c r="G12" i="7" s="1"/>
  <c r="F11" i="7"/>
  <c r="E11" i="7"/>
  <c r="D11" i="7"/>
  <c r="H11" i="7" s="1"/>
  <c r="A4" i="7"/>
  <c r="H38" i="6"/>
  <c r="G38" i="6"/>
  <c r="D38" i="6" s="1"/>
  <c r="F38" i="6"/>
  <c r="E38" i="6"/>
  <c r="F37" i="6"/>
  <c r="E37" i="6"/>
  <c r="H36" i="6"/>
  <c r="G36" i="6"/>
  <c r="F36" i="6"/>
  <c r="E36" i="6"/>
  <c r="D36" i="6" s="1"/>
  <c r="F35" i="6"/>
  <c r="F39" i="6" s="1"/>
  <c r="E35" i="6"/>
  <c r="E39" i="6" s="1"/>
  <c r="H32" i="6"/>
  <c r="G32" i="6"/>
  <c r="E32" i="6"/>
  <c r="D32" i="6" s="1"/>
  <c r="H31" i="6"/>
  <c r="G31" i="6"/>
  <c r="F31" i="6"/>
  <c r="E31" i="6"/>
  <c r="D31" i="6" s="1"/>
  <c r="H30" i="6"/>
  <c r="G30" i="6"/>
  <c r="F30" i="6"/>
  <c r="E30" i="6"/>
  <c r="D30" i="6" s="1"/>
  <c r="H29" i="6"/>
  <c r="H33" i="6" s="1"/>
  <c r="G29" i="6"/>
  <c r="F29" i="6"/>
  <c r="E29" i="6"/>
  <c r="D29" i="6"/>
  <c r="G26" i="6"/>
  <c r="D26" i="6"/>
  <c r="F26" i="6" s="1"/>
  <c r="D25" i="6"/>
  <c r="G25" i="6" s="1"/>
  <c r="E24" i="6"/>
  <c r="D24" i="6"/>
  <c r="H24" i="6" s="1"/>
  <c r="F19" i="6"/>
  <c r="E19" i="6"/>
  <c r="D19" i="6"/>
  <c r="H19" i="6" s="1"/>
  <c r="G18" i="6"/>
  <c r="F18" i="6"/>
  <c r="D18" i="6"/>
  <c r="E18" i="6" s="1"/>
  <c r="D17" i="6"/>
  <c r="G17" i="6" s="1"/>
  <c r="E16" i="6"/>
  <c r="D16" i="6"/>
  <c r="D20" i="6" s="1"/>
  <c r="H14" i="6"/>
  <c r="G14" i="6"/>
  <c r="F14" i="6"/>
  <c r="E14" i="6"/>
  <c r="D14" i="6" s="1"/>
  <c r="H13" i="6"/>
  <c r="G13" i="6"/>
  <c r="G33" i="6" s="1"/>
  <c r="F13" i="6"/>
  <c r="E13" i="6"/>
  <c r="E33" i="6" s="1"/>
  <c r="D12" i="6"/>
  <c r="G12" i="6" s="1"/>
  <c r="E11" i="6"/>
  <c r="D11" i="6"/>
  <c r="H11" i="6" s="1"/>
  <c r="F10" i="6"/>
  <c r="E10" i="6"/>
  <c r="D10" i="6"/>
  <c r="H10" i="6" s="1"/>
  <c r="A4" i="6"/>
  <c r="H38" i="5"/>
  <c r="G38" i="5"/>
  <c r="D38" i="5" s="1"/>
  <c r="F38" i="5"/>
  <c r="E38" i="5"/>
  <c r="F37" i="5"/>
  <c r="E37" i="5"/>
  <c r="H36" i="5"/>
  <c r="G36" i="5"/>
  <c r="F36" i="5"/>
  <c r="E36" i="5"/>
  <c r="D36" i="5" s="1"/>
  <c r="F35" i="5"/>
  <c r="E35" i="5"/>
  <c r="E39" i="5" s="1"/>
  <c r="H33" i="5"/>
  <c r="H32" i="5"/>
  <c r="G32" i="5"/>
  <c r="E32" i="5"/>
  <c r="D32" i="5" s="1"/>
  <c r="H31" i="5"/>
  <c r="G31" i="5"/>
  <c r="F31" i="5"/>
  <c r="E31" i="5"/>
  <c r="D31" i="5" s="1"/>
  <c r="D30" i="5"/>
  <c r="H29" i="5"/>
  <c r="G29" i="5"/>
  <c r="E29" i="5"/>
  <c r="F29" i="5" s="1"/>
  <c r="D29" i="5"/>
  <c r="G26" i="5"/>
  <c r="D26" i="5"/>
  <c r="F26" i="5" s="1"/>
  <c r="D25" i="5"/>
  <c r="G25" i="5" s="1"/>
  <c r="F24" i="5"/>
  <c r="E24" i="5"/>
  <c r="D24" i="5"/>
  <c r="H24" i="5" s="1"/>
  <c r="F19" i="5"/>
  <c r="D19" i="5"/>
  <c r="E19" i="5" s="1"/>
  <c r="G18" i="5"/>
  <c r="E18" i="5"/>
  <c r="D18" i="5"/>
  <c r="F18" i="5" s="1"/>
  <c r="D17" i="5"/>
  <c r="G17" i="5" s="1"/>
  <c r="E16" i="5"/>
  <c r="D16" i="5"/>
  <c r="D20" i="5" s="1"/>
  <c r="H14" i="5"/>
  <c r="G14" i="5"/>
  <c r="F14" i="5"/>
  <c r="E14" i="5"/>
  <c r="D14" i="5" s="1"/>
  <c r="H13" i="5"/>
  <c r="G13" i="5"/>
  <c r="G33" i="5" s="1"/>
  <c r="F13" i="5"/>
  <c r="E13" i="5"/>
  <c r="E33" i="5" s="1"/>
  <c r="D12" i="5"/>
  <c r="G12" i="5" s="1"/>
  <c r="E11" i="5"/>
  <c r="D11" i="5"/>
  <c r="H11" i="5" s="1"/>
  <c r="H10" i="5"/>
  <c r="G10" i="5"/>
  <c r="F10" i="5"/>
  <c r="E10" i="5"/>
  <c r="D10" i="5" s="1"/>
  <c r="B4" i="5"/>
  <c r="O39" i="4"/>
  <c r="I39" i="4"/>
  <c r="E39" i="4"/>
  <c r="C39" i="4" s="1"/>
  <c r="O38" i="4"/>
  <c r="P38" i="4" s="1"/>
  <c r="P34" i="4" s="1"/>
  <c r="J38" i="4"/>
  <c r="I38" i="4"/>
  <c r="E38" i="4"/>
  <c r="C38" i="4"/>
  <c r="P37" i="4"/>
  <c r="O37" i="4"/>
  <c r="J37" i="4"/>
  <c r="I37" i="4"/>
  <c r="E37" i="4"/>
  <c r="C37" i="4"/>
  <c r="P36" i="4"/>
  <c r="O36" i="4"/>
  <c r="J36" i="4"/>
  <c r="I36" i="4"/>
  <c r="E36" i="4"/>
  <c r="C36" i="4"/>
  <c r="P35" i="4"/>
  <c r="O35" i="4"/>
  <c r="J35" i="4"/>
  <c r="I35" i="4"/>
  <c r="E35" i="4"/>
  <c r="C35" i="4"/>
  <c r="O34" i="4"/>
  <c r="J34" i="4"/>
  <c r="I34" i="4"/>
  <c r="E34" i="4"/>
  <c r="C34" i="4"/>
  <c r="M32" i="4"/>
  <c r="C32" i="4" s="1"/>
  <c r="G32" i="4"/>
  <c r="K32" i="4" s="1"/>
  <c r="E32" i="4"/>
  <c r="I32" i="4" s="1"/>
  <c r="I31" i="4"/>
  <c r="K31" i="4" s="1"/>
  <c r="E31" i="4"/>
  <c r="G31" i="4" s="1"/>
  <c r="E30" i="4"/>
  <c r="K30" i="4" s="1"/>
  <c r="M24" i="4"/>
  <c r="N24" i="4" s="1"/>
  <c r="H24" i="4"/>
  <c r="G24" i="4"/>
  <c r="K24" i="4" s="1"/>
  <c r="E24" i="4"/>
  <c r="F24" i="4" s="1"/>
  <c r="C24" i="4"/>
  <c r="H23" i="4"/>
  <c r="G23" i="4"/>
  <c r="K23" i="4" s="1"/>
  <c r="E23" i="4"/>
  <c r="F23" i="4" s="1"/>
  <c r="C23" i="4"/>
  <c r="M22" i="4"/>
  <c r="N22" i="4" s="1"/>
  <c r="H22" i="4"/>
  <c r="G22" i="4"/>
  <c r="K22" i="4" s="1"/>
  <c r="L22" i="4" s="1"/>
  <c r="E22" i="4"/>
  <c r="F22" i="4" s="1"/>
  <c r="C22" i="4"/>
  <c r="H21" i="4"/>
  <c r="G21" i="4"/>
  <c r="K21" i="4" s="1"/>
  <c r="L21" i="4" s="1"/>
  <c r="E21" i="4"/>
  <c r="F21" i="4" s="1"/>
  <c r="F20" i="4" s="1"/>
  <c r="C21" i="4"/>
  <c r="K20" i="4"/>
  <c r="H20" i="4"/>
  <c r="G20" i="4"/>
  <c r="E20" i="4"/>
  <c r="C20" i="4"/>
  <c r="M19" i="4"/>
  <c r="K19" i="4"/>
  <c r="I19" i="4"/>
  <c r="J19" i="4" s="1"/>
  <c r="H19" i="4"/>
  <c r="G19" i="4"/>
  <c r="E19" i="4"/>
  <c r="F19" i="4" s="1"/>
  <c r="C19" i="4"/>
  <c r="M18" i="4"/>
  <c r="L18" i="4"/>
  <c r="K18" i="4"/>
  <c r="K15" i="4" s="1"/>
  <c r="I18" i="4"/>
  <c r="J18" i="4" s="1"/>
  <c r="H18" i="4"/>
  <c r="G18" i="4"/>
  <c r="E18" i="4"/>
  <c r="F18" i="4" s="1"/>
  <c r="C18" i="4"/>
  <c r="C15" i="4" s="1"/>
  <c r="M17" i="4"/>
  <c r="K17" i="4"/>
  <c r="I17" i="4"/>
  <c r="J17" i="4" s="1"/>
  <c r="E17" i="4"/>
  <c r="C17" i="4"/>
  <c r="M16" i="4"/>
  <c r="K16" i="4"/>
  <c r="I16" i="4"/>
  <c r="J16" i="4" s="1"/>
  <c r="J15" i="4" s="1"/>
  <c r="E16" i="4"/>
  <c r="C16" i="4"/>
  <c r="I15" i="4"/>
  <c r="E15" i="4"/>
  <c r="E14" i="4"/>
  <c r="F13" i="4"/>
  <c r="E13" i="4"/>
  <c r="I13" i="4" s="1"/>
  <c r="K12" i="4"/>
  <c r="G12" i="4"/>
  <c r="F12" i="4"/>
  <c r="E12" i="4"/>
  <c r="I12" i="4" s="1"/>
  <c r="C12" i="4"/>
  <c r="C27" i="4" s="1"/>
  <c r="K11" i="4"/>
  <c r="G11" i="4"/>
  <c r="F11" i="4"/>
  <c r="E11" i="4"/>
  <c r="I11" i="4" s="1"/>
  <c r="C11" i="4"/>
  <c r="C26" i="4" s="1"/>
  <c r="K10" i="4"/>
  <c r="B3" i="4"/>
  <c r="J40" i="3"/>
  <c r="F40" i="3"/>
  <c r="G38" i="3" s="1"/>
  <c r="D40" i="3"/>
  <c r="K39" i="3"/>
  <c r="J39" i="3"/>
  <c r="F39" i="3"/>
  <c r="G39" i="3" s="1"/>
  <c r="J38" i="3"/>
  <c r="K38" i="3" s="1"/>
  <c r="F38" i="3"/>
  <c r="K37" i="3"/>
  <c r="J37" i="3"/>
  <c r="F37" i="3"/>
  <c r="D37" i="3" s="1"/>
  <c r="E37" i="3" s="1"/>
  <c r="J36" i="3"/>
  <c r="K36" i="3" s="1"/>
  <c r="F36" i="3"/>
  <c r="F35" i="3"/>
  <c r="L33" i="3"/>
  <c r="J33" i="3"/>
  <c r="D33" i="3" s="1"/>
  <c r="H33" i="3"/>
  <c r="F33" i="3"/>
  <c r="L32" i="3"/>
  <c r="J32" i="3"/>
  <c r="F32" i="3"/>
  <c r="H32" i="3" s="1"/>
  <c r="D32" i="3"/>
  <c r="L31" i="3"/>
  <c r="J31" i="3"/>
  <c r="H31" i="3"/>
  <c r="F31" i="3"/>
  <c r="D31" i="3" s="1"/>
  <c r="M25" i="3"/>
  <c r="L25" i="3"/>
  <c r="J25" i="3"/>
  <c r="K25" i="3" s="1"/>
  <c r="I25" i="3"/>
  <c r="H25" i="3"/>
  <c r="F25" i="3"/>
  <c r="D25" i="3" s="1"/>
  <c r="E25" i="3" s="1"/>
  <c r="H24" i="3"/>
  <c r="G24" i="3"/>
  <c r="F24" i="3"/>
  <c r="M23" i="3"/>
  <c r="L23" i="3"/>
  <c r="J23" i="3"/>
  <c r="K23" i="3" s="1"/>
  <c r="I23" i="3"/>
  <c r="H23" i="3"/>
  <c r="F23" i="3"/>
  <c r="D23" i="3" s="1"/>
  <c r="E23" i="3" s="1"/>
  <c r="H22" i="3"/>
  <c r="H21" i="3" s="1"/>
  <c r="G22" i="3"/>
  <c r="F22" i="3"/>
  <c r="F21" i="3"/>
  <c r="L20" i="3"/>
  <c r="M20" i="3" s="1"/>
  <c r="K20" i="3"/>
  <c r="J20" i="3"/>
  <c r="H20" i="3"/>
  <c r="H30" i="3" s="1"/>
  <c r="G20" i="3"/>
  <c r="F20" i="3"/>
  <c r="D20" i="3"/>
  <c r="E20" i="3" s="1"/>
  <c r="M19" i="3"/>
  <c r="L19" i="3"/>
  <c r="J19" i="3"/>
  <c r="H19" i="3"/>
  <c r="F19" i="3"/>
  <c r="G19" i="3" s="1"/>
  <c r="E19" i="3"/>
  <c r="D19" i="3"/>
  <c r="L18" i="3"/>
  <c r="L28" i="3" s="1"/>
  <c r="K18" i="3"/>
  <c r="J18" i="3"/>
  <c r="H18" i="3"/>
  <c r="I18" i="3" s="1"/>
  <c r="G18" i="3"/>
  <c r="F18" i="3"/>
  <c r="D18" i="3"/>
  <c r="E18" i="3" s="1"/>
  <c r="M17" i="3"/>
  <c r="L17" i="3"/>
  <c r="J17" i="3"/>
  <c r="J16" i="3" s="1"/>
  <c r="H17" i="3"/>
  <c r="F17" i="3"/>
  <c r="F16" i="3" s="1"/>
  <c r="E17" i="3"/>
  <c r="D17" i="3"/>
  <c r="L16" i="3"/>
  <c r="H16" i="3"/>
  <c r="D16" i="3"/>
  <c r="M15" i="3"/>
  <c r="L15" i="3"/>
  <c r="J15" i="3"/>
  <c r="J30" i="3" s="1"/>
  <c r="I15" i="3"/>
  <c r="H15" i="3"/>
  <c r="F15" i="3"/>
  <c r="F30" i="3" s="1"/>
  <c r="L14" i="3"/>
  <c r="K14" i="3"/>
  <c r="J14" i="3"/>
  <c r="H14" i="3"/>
  <c r="H29" i="3" s="1"/>
  <c r="G14" i="3"/>
  <c r="G29" i="3" s="1"/>
  <c r="F14" i="3"/>
  <c r="D14" i="3"/>
  <c r="M13" i="3"/>
  <c r="L13" i="3"/>
  <c r="J13" i="3"/>
  <c r="J28" i="3" s="1"/>
  <c r="I13" i="3"/>
  <c r="H13" i="3"/>
  <c r="F13" i="3"/>
  <c r="F28" i="3" s="1"/>
  <c r="L12" i="3"/>
  <c r="K12" i="3"/>
  <c r="J12" i="3"/>
  <c r="H12" i="3"/>
  <c r="H27" i="3" s="1"/>
  <c r="G12" i="3"/>
  <c r="F12" i="3"/>
  <c r="D12" i="3"/>
  <c r="J11" i="3"/>
  <c r="F11" i="3"/>
  <c r="B3" i="3"/>
  <c r="J40" i="2"/>
  <c r="F40" i="2"/>
  <c r="D40" i="2"/>
  <c r="K39" i="2"/>
  <c r="J39" i="2"/>
  <c r="F39" i="2"/>
  <c r="D39" i="2" s="1"/>
  <c r="E39" i="2" s="1"/>
  <c r="J38" i="2"/>
  <c r="K38" i="2" s="1"/>
  <c r="G38" i="2"/>
  <c r="F38" i="2"/>
  <c r="D38" i="2"/>
  <c r="E38" i="2" s="1"/>
  <c r="K37" i="2"/>
  <c r="J37" i="2"/>
  <c r="F37" i="2"/>
  <c r="D37" i="2" s="1"/>
  <c r="E37" i="2" s="1"/>
  <c r="J36" i="2"/>
  <c r="J35" i="2" s="1"/>
  <c r="G36" i="2"/>
  <c r="F36" i="2"/>
  <c r="D36" i="2"/>
  <c r="F35" i="2"/>
  <c r="L33" i="2"/>
  <c r="J33" i="2"/>
  <c r="H33" i="2"/>
  <c r="F33" i="2"/>
  <c r="D33" i="2"/>
  <c r="J32" i="2"/>
  <c r="L32" i="2" s="1"/>
  <c r="F32" i="2"/>
  <c r="D32" i="2" s="1"/>
  <c r="L31" i="2"/>
  <c r="J31" i="2"/>
  <c r="H31" i="2"/>
  <c r="F31" i="2"/>
  <c r="D31" i="2"/>
  <c r="L25" i="2"/>
  <c r="M25" i="2" s="1"/>
  <c r="J25" i="2"/>
  <c r="K25" i="2" s="1"/>
  <c r="H25" i="2"/>
  <c r="I25" i="2" s="1"/>
  <c r="F25" i="2"/>
  <c r="D25" i="2" s="1"/>
  <c r="E25" i="2" s="1"/>
  <c r="H24" i="2"/>
  <c r="I24" i="2" s="1"/>
  <c r="F24" i="2"/>
  <c r="G24" i="2" s="1"/>
  <c r="L23" i="2"/>
  <c r="M23" i="2" s="1"/>
  <c r="J23" i="2"/>
  <c r="K23" i="2" s="1"/>
  <c r="H23" i="2"/>
  <c r="I23" i="2" s="1"/>
  <c r="F23" i="2"/>
  <c r="D23" i="2" s="1"/>
  <c r="E23" i="2" s="1"/>
  <c r="H22" i="2"/>
  <c r="H21" i="2" s="1"/>
  <c r="F22" i="2"/>
  <c r="G22" i="2" s="1"/>
  <c r="F21" i="2"/>
  <c r="L20" i="2"/>
  <c r="J20" i="2" s="1"/>
  <c r="K20" i="2" s="1"/>
  <c r="H20" i="2"/>
  <c r="F20" i="2"/>
  <c r="G20" i="2" s="1"/>
  <c r="D20" i="2"/>
  <c r="E20" i="2" s="1"/>
  <c r="L19" i="2"/>
  <c r="M19" i="2" s="1"/>
  <c r="J19" i="2"/>
  <c r="H19" i="2"/>
  <c r="F19" i="2"/>
  <c r="G19" i="2" s="1"/>
  <c r="D19" i="2"/>
  <c r="E19" i="2" s="1"/>
  <c r="L18" i="2"/>
  <c r="J18" i="2" s="1"/>
  <c r="K18" i="2" s="1"/>
  <c r="H18" i="2"/>
  <c r="F18" i="2"/>
  <c r="G18" i="2" s="1"/>
  <c r="D18" i="2"/>
  <c r="E18" i="2" s="1"/>
  <c r="L17" i="2"/>
  <c r="M17" i="2" s="1"/>
  <c r="J17" i="2"/>
  <c r="J16" i="2" s="1"/>
  <c r="H17" i="2"/>
  <c r="F17" i="2"/>
  <c r="F16" i="2" s="1"/>
  <c r="D17" i="2"/>
  <c r="E17" i="2" s="1"/>
  <c r="L16" i="2"/>
  <c r="H16" i="2"/>
  <c r="D16" i="2"/>
  <c r="L15" i="2"/>
  <c r="M15" i="2" s="1"/>
  <c r="J15" i="2"/>
  <c r="J30" i="2" s="1"/>
  <c r="H15" i="2"/>
  <c r="I15" i="2" s="1"/>
  <c r="F15" i="2"/>
  <c r="F30" i="2" s="1"/>
  <c r="L14" i="2"/>
  <c r="J14" i="2"/>
  <c r="K14" i="2" s="1"/>
  <c r="H14" i="2"/>
  <c r="H29" i="2" s="1"/>
  <c r="F14" i="2"/>
  <c r="G14" i="2" s="1"/>
  <c r="D14" i="2"/>
  <c r="L13" i="2"/>
  <c r="M13" i="2" s="1"/>
  <c r="J13" i="2"/>
  <c r="J28" i="2" s="1"/>
  <c r="H13" i="2"/>
  <c r="I13" i="2" s="1"/>
  <c r="F13" i="2"/>
  <c r="D13" i="2" s="1"/>
  <c r="D28" i="2" s="1"/>
  <c r="L12" i="2"/>
  <c r="J12" i="2"/>
  <c r="K12" i="2" s="1"/>
  <c r="H12" i="2"/>
  <c r="H11" i="2" s="1"/>
  <c r="F12" i="2"/>
  <c r="G12" i="2" s="1"/>
  <c r="D12" i="2"/>
  <c r="J11" i="2"/>
  <c r="F11" i="2"/>
  <c r="B3" i="2"/>
  <c r="J40" i="1"/>
  <c r="F40" i="1"/>
  <c r="D40" i="1"/>
  <c r="K39" i="1"/>
  <c r="J39" i="1"/>
  <c r="F39" i="1"/>
  <c r="D39" i="1" s="1"/>
  <c r="E39" i="1" s="1"/>
  <c r="J38" i="1"/>
  <c r="K38" i="1" s="1"/>
  <c r="G38" i="1"/>
  <c r="F38" i="1"/>
  <c r="K37" i="1"/>
  <c r="J37" i="1"/>
  <c r="F37" i="1"/>
  <c r="D37" i="1" s="1"/>
  <c r="E37" i="1" s="1"/>
  <c r="J36" i="1"/>
  <c r="J35" i="1" s="1"/>
  <c r="G36" i="1"/>
  <c r="F36" i="1"/>
  <c r="F35" i="1"/>
  <c r="L33" i="1"/>
  <c r="J33" i="1"/>
  <c r="H33" i="1"/>
  <c r="F33" i="1"/>
  <c r="D33" i="1"/>
  <c r="L32" i="1"/>
  <c r="J32" i="1"/>
  <c r="F32" i="1"/>
  <c r="D32" i="1" s="1"/>
  <c r="L31" i="1"/>
  <c r="J31" i="1"/>
  <c r="H31" i="1"/>
  <c r="F31" i="1"/>
  <c r="D31" i="1" s="1"/>
  <c r="L25" i="1"/>
  <c r="M25" i="1" s="1"/>
  <c r="K25" i="1"/>
  <c r="J25" i="1"/>
  <c r="H25" i="1"/>
  <c r="I25" i="1" s="1"/>
  <c r="G25" i="1"/>
  <c r="F25" i="1"/>
  <c r="D25" i="1"/>
  <c r="E25" i="1" s="1"/>
  <c r="I24" i="1"/>
  <c r="H24" i="1"/>
  <c r="F24" i="1"/>
  <c r="G24" i="1" s="1"/>
  <c r="L23" i="1"/>
  <c r="M23" i="1" s="1"/>
  <c r="K23" i="1"/>
  <c r="J23" i="1"/>
  <c r="H23" i="1"/>
  <c r="I23" i="1" s="1"/>
  <c r="G23" i="1"/>
  <c r="F23" i="1"/>
  <c r="D23" i="1"/>
  <c r="E23" i="1" s="1"/>
  <c r="I22" i="1"/>
  <c r="I21" i="1" s="1"/>
  <c r="H22" i="1"/>
  <c r="F22" i="1"/>
  <c r="G22" i="1" s="1"/>
  <c r="G21" i="1" s="1"/>
  <c r="H21" i="1"/>
  <c r="F21" i="1"/>
  <c r="M20" i="1"/>
  <c r="L20" i="1"/>
  <c r="J20" i="1"/>
  <c r="K20" i="1" s="1"/>
  <c r="H20" i="1"/>
  <c r="F20" i="1"/>
  <c r="G20" i="1" s="1"/>
  <c r="D20" i="1"/>
  <c r="L19" i="1"/>
  <c r="M19" i="1" s="1"/>
  <c r="K19" i="1"/>
  <c r="J19" i="1"/>
  <c r="H19" i="1"/>
  <c r="G19" i="1"/>
  <c r="F19" i="1"/>
  <c r="D19" i="1"/>
  <c r="E19" i="1" s="1"/>
  <c r="M18" i="1"/>
  <c r="L18" i="1"/>
  <c r="J18" i="1"/>
  <c r="K18" i="1" s="1"/>
  <c r="H18" i="1"/>
  <c r="F18" i="1"/>
  <c r="G18" i="1" s="1"/>
  <c r="D18" i="1"/>
  <c r="L17" i="1"/>
  <c r="M17" i="1" s="1"/>
  <c r="M16" i="1" s="1"/>
  <c r="K17" i="1"/>
  <c r="K16" i="1" s="1"/>
  <c r="J17" i="1"/>
  <c r="J16" i="1" s="1"/>
  <c r="H17" i="1"/>
  <c r="G17" i="1"/>
  <c r="F17" i="1"/>
  <c r="F16" i="1" s="1"/>
  <c r="D17" i="1"/>
  <c r="E17" i="1" s="1"/>
  <c r="L16" i="1"/>
  <c r="H16" i="1"/>
  <c r="D16" i="1"/>
  <c r="L15" i="1"/>
  <c r="L30" i="1" s="1"/>
  <c r="K15" i="1"/>
  <c r="K30" i="1" s="1"/>
  <c r="J15" i="1"/>
  <c r="J30" i="1" s="1"/>
  <c r="H15" i="1"/>
  <c r="H30" i="1" s="1"/>
  <c r="G15" i="1"/>
  <c r="F15" i="1"/>
  <c r="F30" i="1" s="1"/>
  <c r="M14" i="1"/>
  <c r="L14" i="1"/>
  <c r="J14" i="1"/>
  <c r="I14" i="1"/>
  <c r="H14" i="1"/>
  <c r="H29" i="1" s="1"/>
  <c r="F14" i="1"/>
  <c r="F29" i="1" s="1"/>
  <c r="F34" i="1" s="1"/>
  <c r="D14" i="1"/>
  <c r="L13" i="1"/>
  <c r="L28" i="1" s="1"/>
  <c r="K13" i="1"/>
  <c r="K28" i="1" s="1"/>
  <c r="J13" i="1"/>
  <c r="J28" i="1" s="1"/>
  <c r="H13" i="1"/>
  <c r="H28" i="1" s="1"/>
  <c r="G13" i="1"/>
  <c r="F13" i="1"/>
  <c r="D13" i="1" s="1"/>
  <c r="D28" i="1" s="1"/>
  <c r="M12" i="1"/>
  <c r="L12" i="1"/>
  <c r="J12" i="1"/>
  <c r="I12" i="1"/>
  <c r="H12" i="1"/>
  <c r="H11" i="1" s="1"/>
  <c r="F12" i="1"/>
  <c r="F27" i="1" s="1"/>
  <c r="D12" i="1"/>
  <c r="J11" i="1"/>
  <c r="F11" i="1"/>
  <c r="B3" i="1"/>
  <c r="G32" i="15" l="1"/>
  <c r="D35" i="15"/>
  <c r="D66" i="15" s="1"/>
  <c r="G59" i="15"/>
  <c r="E60" i="15"/>
  <c r="E62" i="15"/>
  <c r="D28" i="15"/>
  <c r="D59" i="15" s="1"/>
  <c r="D30" i="15"/>
  <c r="D61" i="15" s="1"/>
  <c r="H32" i="15"/>
  <c r="G38" i="15"/>
  <c r="G69" i="15" s="1"/>
  <c r="D41" i="15"/>
  <c r="D72" i="15" s="1"/>
  <c r="D43" i="15"/>
  <c r="D74" i="15" s="1"/>
  <c r="H68" i="15"/>
  <c r="F80" i="15"/>
  <c r="D14" i="15"/>
  <c r="D13" i="15" s="1"/>
  <c r="E32" i="15"/>
  <c r="D34" i="15"/>
  <c r="D65" i="15" s="1"/>
  <c r="D36" i="15"/>
  <c r="D67" i="15" s="1"/>
  <c r="H38" i="15"/>
  <c r="H69" i="15" s="1"/>
  <c r="D47" i="15"/>
  <c r="D78" i="15" s="1"/>
  <c r="F38" i="15"/>
  <c r="F69" i="15" s="1"/>
  <c r="F32" i="15"/>
  <c r="E38" i="15"/>
  <c r="E69" i="15" s="1"/>
  <c r="D10" i="14"/>
  <c r="D15" i="14"/>
  <c r="F47" i="14"/>
  <c r="D20" i="14"/>
  <c r="D35" i="14"/>
  <c r="D53" i="14" s="1"/>
  <c r="H39" i="14"/>
  <c r="H57" i="14" s="1"/>
  <c r="G47" i="14"/>
  <c r="D11" i="14"/>
  <c r="E33" i="14"/>
  <c r="E51" i="14" s="1"/>
  <c r="E16" i="14"/>
  <c r="D16" i="14" s="1"/>
  <c r="F19" i="14"/>
  <c r="D21" i="14"/>
  <c r="D39" i="14" s="1"/>
  <c r="D57" i="14" s="1"/>
  <c r="D29" i="14"/>
  <c r="D47" i="14" s="1"/>
  <c r="H47" i="14"/>
  <c r="E50" i="14"/>
  <c r="G53" i="14"/>
  <c r="E55" i="14"/>
  <c r="H33" i="14"/>
  <c r="H51" i="14" s="1"/>
  <c r="E13" i="14"/>
  <c r="D13" i="14" s="1"/>
  <c r="G19" i="14"/>
  <c r="G25" i="13"/>
  <c r="G29" i="13" s="1"/>
  <c r="G32" i="13" s="1"/>
  <c r="G35" i="13" s="1"/>
  <c r="G23" i="13"/>
  <c r="G31" i="13" s="1"/>
  <c r="G34" i="13" s="1"/>
  <c r="D25" i="13"/>
  <c r="D29" i="13" s="1"/>
  <c r="D32" i="13" s="1"/>
  <c r="D35" i="13" s="1"/>
  <c r="D23" i="13"/>
  <c r="D31" i="13" s="1"/>
  <c r="D34" i="13" s="1"/>
  <c r="H25" i="13"/>
  <c r="H29" i="13" s="1"/>
  <c r="H32" i="13" s="1"/>
  <c r="H35" i="13" s="1"/>
  <c r="H23" i="13"/>
  <c r="H31" i="13" s="1"/>
  <c r="H34" i="13" s="1"/>
  <c r="E29" i="13"/>
  <c r="E32" i="13" s="1"/>
  <c r="E35" i="13" s="1"/>
  <c r="E23" i="13"/>
  <c r="E31" i="13" s="1"/>
  <c r="E34" i="13" s="1"/>
  <c r="E25" i="13"/>
  <c r="F23" i="13"/>
  <c r="F31" i="13" s="1"/>
  <c r="F34" i="13" s="1"/>
  <c r="F25" i="13"/>
  <c r="F29" i="13" s="1"/>
  <c r="F32" i="13" s="1"/>
  <c r="F35" i="13" s="1"/>
  <c r="D16" i="13"/>
  <c r="H16" i="13"/>
  <c r="D12" i="12"/>
  <c r="D27" i="12" s="1"/>
  <c r="D14" i="12"/>
  <c r="D29" i="12" s="1"/>
  <c r="D16" i="12"/>
  <c r="D15" i="12" s="1"/>
  <c r="D18" i="12"/>
  <c r="C15" i="12"/>
  <c r="F27" i="11"/>
  <c r="D28" i="11"/>
  <c r="K31" i="11"/>
  <c r="G48" i="11"/>
  <c r="E14" i="11"/>
  <c r="G17" i="11"/>
  <c r="E19" i="11"/>
  <c r="G31" i="11"/>
  <c r="E16" i="11"/>
  <c r="H27" i="11"/>
  <c r="M12" i="11"/>
  <c r="K29" i="11"/>
  <c r="I19" i="11"/>
  <c r="E21" i="11"/>
  <c r="E24" i="11"/>
  <c r="E26" i="11"/>
  <c r="G13" i="11"/>
  <c r="K13" i="11"/>
  <c r="M14" i="11"/>
  <c r="M29" i="11" s="1"/>
  <c r="G15" i="11"/>
  <c r="K15" i="11"/>
  <c r="M16" i="11"/>
  <c r="M31" i="11" s="1"/>
  <c r="I18" i="11"/>
  <c r="I17" i="11" s="1"/>
  <c r="M18" i="11"/>
  <c r="G19" i="11"/>
  <c r="G29" i="11" s="1"/>
  <c r="K19" i="11"/>
  <c r="K17" i="11" s="1"/>
  <c r="I20" i="11"/>
  <c r="M20" i="11"/>
  <c r="G21" i="11"/>
  <c r="K21" i="11"/>
  <c r="G23" i="11"/>
  <c r="G22" i="11" s="1"/>
  <c r="G25" i="11"/>
  <c r="I26" i="11"/>
  <c r="I22" i="11" s="1"/>
  <c r="D33" i="11"/>
  <c r="E20" i="11" s="1"/>
  <c r="L48" i="11"/>
  <c r="M48" i="11" s="1"/>
  <c r="F12" i="11"/>
  <c r="J12" i="11"/>
  <c r="D13" i="11"/>
  <c r="D12" i="11" s="1"/>
  <c r="D15" i="11"/>
  <c r="H17" i="11"/>
  <c r="F22" i="11"/>
  <c r="H32" i="11"/>
  <c r="I14" i="11" s="1"/>
  <c r="I29" i="11" s="1"/>
  <c r="G48" i="10"/>
  <c r="D48" i="10"/>
  <c r="M12" i="10"/>
  <c r="I30" i="10"/>
  <c r="H47" i="10" s="1"/>
  <c r="I47" i="10" s="1"/>
  <c r="E16" i="10"/>
  <c r="I20" i="10"/>
  <c r="G29" i="10"/>
  <c r="E14" i="10"/>
  <c r="I21" i="10"/>
  <c r="D26" i="10"/>
  <c r="E26" i="10" s="1"/>
  <c r="F29" i="10"/>
  <c r="F27" i="10" s="1"/>
  <c r="H30" i="10"/>
  <c r="D42" i="10"/>
  <c r="G13" i="10"/>
  <c r="K13" i="10"/>
  <c r="I14" i="10"/>
  <c r="I29" i="10" s="1"/>
  <c r="M14" i="10"/>
  <c r="M29" i="10" s="1"/>
  <c r="G15" i="10"/>
  <c r="K15" i="10"/>
  <c r="I16" i="10"/>
  <c r="I31" i="10" s="1"/>
  <c r="M16" i="10"/>
  <c r="M31" i="10" s="1"/>
  <c r="I18" i="10"/>
  <c r="M18" i="10"/>
  <c r="M17" i="10" s="1"/>
  <c r="K19" i="10"/>
  <c r="K29" i="10" s="1"/>
  <c r="M20" i="10"/>
  <c r="G21" i="10"/>
  <c r="G31" i="10" s="1"/>
  <c r="K21" i="10"/>
  <c r="K31" i="10" s="1"/>
  <c r="G23" i="10"/>
  <c r="G22" i="10" s="1"/>
  <c r="G25" i="10"/>
  <c r="D33" i="10"/>
  <c r="E21" i="10" s="1"/>
  <c r="H28" i="10"/>
  <c r="H27" i="10" s="1"/>
  <c r="F12" i="10"/>
  <c r="J12" i="10"/>
  <c r="D13" i="10"/>
  <c r="D15" i="10"/>
  <c r="L17" i="10"/>
  <c r="F22" i="10"/>
  <c r="E14" i="9"/>
  <c r="E29" i="9" s="1"/>
  <c r="L31" i="9"/>
  <c r="M16" i="9"/>
  <c r="M31" i="9" s="1"/>
  <c r="F28" i="9"/>
  <c r="L13" i="9"/>
  <c r="H13" i="9"/>
  <c r="D13" i="9"/>
  <c r="F12" i="9"/>
  <c r="G13" i="9"/>
  <c r="H29" i="9"/>
  <c r="I14" i="9"/>
  <c r="I29" i="9" s="1"/>
  <c r="E20" i="9"/>
  <c r="I22" i="9"/>
  <c r="K15" i="9"/>
  <c r="J13" i="9"/>
  <c r="L29" i="9"/>
  <c r="M14" i="9"/>
  <c r="M29" i="9" s="1"/>
  <c r="G31" i="9"/>
  <c r="E16" i="9"/>
  <c r="K17" i="9"/>
  <c r="E21" i="9"/>
  <c r="G48" i="9"/>
  <c r="F30" i="9"/>
  <c r="L15" i="9"/>
  <c r="H15" i="9"/>
  <c r="D15" i="9"/>
  <c r="G15" i="9"/>
  <c r="H31" i="9"/>
  <c r="I16" i="9"/>
  <c r="I31" i="9" s="1"/>
  <c r="E18" i="9"/>
  <c r="E17" i="9" s="1"/>
  <c r="I18" i="9"/>
  <c r="I17" i="9" s="1"/>
  <c r="M18" i="9"/>
  <c r="M17" i="9" s="1"/>
  <c r="G19" i="9"/>
  <c r="G29" i="9" s="1"/>
  <c r="G21" i="9"/>
  <c r="G23" i="9"/>
  <c r="G22" i="9" s="1"/>
  <c r="L48" i="9"/>
  <c r="M48" i="9" s="1"/>
  <c r="J14" i="9"/>
  <c r="J16" i="9"/>
  <c r="I43" i="9"/>
  <c r="H48" i="9" s="1"/>
  <c r="D22" i="8"/>
  <c r="E22" i="8" s="1"/>
  <c r="E26" i="8" s="1"/>
  <c r="D20" i="8"/>
  <c r="D40" i="8" s="1"/>
  <c r="D43" i="8" s="1"/>
  <c r="D21" i="7"/>
  <c r="H26" i="7"/>
  <c r="E12" i="7"/>
  <c r="H13" i="7"/>
  <c r="E17" i="7"/>
  <c r="E21" i="7" s="1"/>
  <c r="H18" i="7"/>
  <c r="G19" i="7"/>
  <c r="G21" i="7" s="1"/>
  <c r="F20" i="7"/>
  <c r="F25" i="7"/>
  <c r="E26" i="7"/>
  <c r="H27" i="7"/>
  <c r="F33" i="7"/>
  <c r="F34" i="7" s="1"/>
  <c r="H12" i="7"/>
  <c r="G11" i="7"/>
  <c r="F12" i="7"/>
  <c r="E13" i="7"/>
  <c r="F17" i="7"/>
  <c r="G20" i="7"/>
  <c r="G25" i="7"/>
  <c r="F26" i="7"/>
  <c r="H17" i="7"/>
  <c r="H21" i="7" s="1"/>
  <c r="D23" i="6"/>
  <c r="D21" i="6"/>
  <c r="H25" i="6"/>
  <c r="G10" i="6"/>
  <c r="F11" i="6"/>
  <c r="E12" i="6"/>
  <c r="D13" i="6"/>
  <c r="D33" i="6" s="1"/>
  <c r="F16" i="6"/>
  <c r="F20" i="6" s="1"/>
  <c r="E17" i="6"/>
  <c r="E20" i="6" s="1"/>
  <c r="H18" i="6"/>
  <c r="G19" i="6"/>
  <c r="F24" i="6"/>
  <c r="E25" i="6"/>
  <c r="H26" i="6"/>
  <c r="F32" i="6"/>
  <c r="F33" i="6" s="1"/>
  <c r="H12" i="6"/>
  <c r="H17" i="6"/>
  <c r="G11" i="6"/>
  <c r="F12" i="6"/>
  <c r="G16" i="6"/>
  <c r="G20" i="6" s="1"/>
  <c r="F17" i="6"/>
  <c r="G24" i="6"/>
  <c r="F25" i="6"/>
  <c r="E26" i="6"/>
  <c r="D27" i="6"/>
  <c r="H16" i="6"/>
  <c r="H20" i="6" s="1"/>
  <c r="D21" i="5"/>
  <c r="D23" i="5"/>
  <c r="F39" i="5"/>
  <c r="F11" i="5"/>
  <c r="E12" i="5"/>
  <c r="D13" i="5"/>
  <c r="D33" i="5" s="1"/>
  <c r="F16" i="5"/>
  <c r="F20" i="5" s="1"/>
  <c r="E17" i="5"/>
  <c r="E20" i="5" s="1"/>
  <c r="H18" i="5"/>
  <c r="G19" i="5"/>
  <c r="E25" i="5"/>
  <c r="H26" i="5"/>
  <c r="F32" i="5"/>
  <c r="F33" i="5" s="1"/>
  <c r="G11" i="5"/>
  <c r="F12" i="5"/>
  <c r="G16" i="5"/>
  <c r="G20" i="5" s="1"/>
  <c r="F17" i="5"/>
  <c r="H19" i="5"/>
  <c r="G24" i="5"/>
  <c r="F25" i="5"/>
  <c r="E26" i="5"/>
  <c r="D27" i="5"/>
  <c r="H12" i="5"/>
  <c r="H17" i="5"/>
  <c r="H25" i="5"/>
  <c r="H16" i="5"/>
  <c r="H20" i="5" s="1"/>
  <c r="J12" i="4"/>
  <c r="G16" i="4"/>
  <c r="F16" i="4"/>
  <c r="L17" i="4"/>
  <c r="L16" i="4"/>
  <c r="D37" i="4"/>
  <c r="D36" i="4"/>
  <c r="D38" i="4"/>
  <c r="D35" i="4"/>
  <c r="D34" i="4" s="1"/>
  <c r="K26" i="4"/>
  <c r="L11" i="4"/>
  <c r="D12" i="4"/>
  <c r="I28" i="4"/>
  <c r="K14" i="4"/>
  <c r="G14" i="4"/>
  <c r="C14" i="4"/>
  <c r="C29" i="4" s="1"/>
  <c r="E29" i="4"/>
  <c r="F14" i="4"/>
  <c r="G17" i="4"/>
  <c r="H17" i="4" s="1"/>
  <c r="F17" i="4"/>
  <c r="F27" i="4" s="1"/>
  <c r="N18" i="4"/>
  <c r="L19" i="4"/>
  <c r="F26" i="4"/>
  <c r="D11" i="4"/>
  <c r="G27" i="4"/>
  <c r="M12" i="4"/>
  <c r="F28" i="4"/>
  <c r="D13" i="4"/>
  <c r="I14" i="4"/>
  <c r="M15" i="4"/>
  <c r="N19" i="4"/>
  <c r="L20" i="4"/>
  <c r="M11" i="4"/>
  <c r="H11" i="4"/>
  <c r="K27" i="4"/>
  <c r="L12" i="4"/>
  <c r="J13" i="4"/>
  <c r="J28" i="4" s="1"/>
  <c r="N16" i="4"/>
  <c r="L23" i="4"/>
  <c r="L24" i="4"/>
  <c r="D23" i="4"/>
  <c r="D22" i="4"/>
  <c r="D24" i="4"/>
  <c r="D21" i="4"/>
  <c r="M30" i="4"/>
  <c r="C13" i="4"/>
  <c r="C28" i="4" s="1"/>
  <c r="C33" i="4" s="1"/>
  <c r="G13" i="4"/>
  <c r="K13" i="4"/>
  <c r="I21" i="4"/>
  <c r="I26" i="4" s="1"/>
  <c r="I22" i="4"/>
  <c r="J22" i="4" s="1"/>
  <c r="I23" i="4"/>
  <c r="J23" i="4" s="1"/>
  <c r="I24" i="4"/>
  <c r="J24" i="4" s="1"/>
  <c r="E26" i="4"/>
  <c r="E27" i="4"/>
  <c r="E28" i="4"/>
  <c r="G30" i="4"/>
  <c r="H12" i="4" s="1"/>
  <c r="H27" i="4" s="1"/>
  <c r="C31" i="4"/>
  <c r="E10" i="4"/>
  <c r="I30" i="4"/>
  <c r="J11" i="4" s="1"/>
  <c r="M31" i="4"/>
  <c r="N17" i="4" s="1"/>
  <c r="F35" i="4"/>
  <c r="F36" i="4"/>
  <c r="F37" i="4"/>
  <c r="F38" i="4"/>
  <c r="C30" i="4"/>
  <c r="H34" i="3"/>
  <c r="I28" i="3"/>
  <c r="M30" i="3"/>
  <c r="I19" i="3"/>
  <c r="I17" i="3"/>
  <c r="I16" i="3" s="1"/>
  <c r="E12" i="3"/>
  <c r="E16" i="3"/>
  <c r="K35" i="3"/>
  <c r="D36" i="3"/>
  <c r="D38" i="3"/>
  <c r="E38" i="3" s="1"/>
  <c r="H28" i="3"/>
  <c r="H26" i="3" s="1"/>
  <c r="F29" i="3"/>
  <c r="F34" i="3" s="1"/>
  <c r="L30" i="3"/>
  <c r="G37" i="3"/>
  <c r="I12" i="3"/>
  <c r="M12" i="3"/>
  <c r="G13" i="3"/>
  <c r="K13" i="3"/>
  <c r="K28" i="3" s="1"/>
  <c r="E14" i="3"/>
  <c r="I14" i="3"/>
  <c r="I29" i="3" s="1"/>
  <c r="M14" i="3"/>
  <c r="G15" i="3"/>
  <c r="K15" i="3"/>
  <c r="K30" i="3" s="1"/>
  <c r="G17" i="3"/>
  <c r="G16" i="3" s="1"/>
  <c r="K17" i="3"/>
  <c r="K16" i="3" s="1"/>
  <c r="M18" i="3"/>
  <c r="M28" i="3" s="1"/>
  <c r="K19" i="3"/>
  <c r="I20" i="3"/>
  <c r="I30" i="3" s="1"/>
  <c r="I22" i="3"/>
  <c r="I21" i="3" s="1"/>
  <c r="G23" i="3"/>
  <c r="G21" i="3" s="1"/>
  <c r="I24" i="3"/>
  <c r="G25" i="3"/>
  <c r="J35" i="3"/>
  <c r="D39" i="3"/>
  <c r="E39" i="3" s="1"/>
  <c r="F27" i="3"/>
  <c r="H11" i="3"/>
  <c r="L11" i="3"/>
  <c r="D13" i="3"/>
  <c r="D28" i="3" s="1"/>
  <c r="D15" i="3"/>
  <c r="D30" i="3" s="1"/>
  <c r="G36" i="3"/>
  <c r="D11" i="2"/>
  <c r="I18" i="2"/>
  <c r="I28" i="2" s="1"/>
  <c r="E16" i="2"/>
  <c r="D35" i="2"/>
  <c r="K11" i="2"/>
  <c r="E12" i="2"/>
  <c r="G29" i="2"/>
  <c r="E14" i="2"/>
  <c r="H28" i="2"/>
  <c r="F29" i="2"/>
  <c r="H30" i="2"/>
  <c r="L30" i="2"/>
  <c r="I12" i="2"/>
  <c r="M12" i="2"/>
  <c r="G13" i="2"/>
  <c r="K13" i="2"/>
  <c r="K28" i="2" s="1"/>
  <c r="I14" i="2"/>
  <c r="M14" i="2"/>
  <c r="G15" i="2"/>
  <c r="K15" i="2"/>
  <c r="K30" i="2" s="1"/>
  <c r="G17" i="2"/>
  <c r="G16" i="2" s="1"/>
  <c r="K17" i="2"/>
  <c r="K16" i="2" s="1"/>
  <c r="M18" i="2"/>
  <c r="M28" i="2" s="1"/>
  <c r="K19" i="2"/>
  <c r="M20" i="2"/>
  <c r="M30" i="2" s="1"/>
  <c r="I22" i="2"/>
  <c r="I21" i="2" s="1"/>
  <c r="G23" i="2"/>
  <c r="G21" i="2" s="1"/>
  <c r="G25" i="2"/>
  <c r="H32" i="2"/>
  <c r="I19" i="2" s="1"/>
  <c r="E36" i="2"/>
  <c r="E35" i="2" s="1"/>
  <c r="K36" i="2"/>
  <c r="K35" i="2" s="1"/>
  <c r="G37" i="2"/>
  <c r="G35" i="2" s="1"/>
  <c r="G39" i="2"/>
  <c r="L28" i="2"/>
  <c r="L11" i="2"/>
  <c r="D15" i="2"/>
  <c r="D30" i="2" s="1"/>
  <c r="H27" i="2"/>
  <c r="H26" i="2" s="1"/>
  <c r="F28" i="2"/>
  <c r="F27" i="2"/>
  <c r="F26" i="2" s="1"/>
  <c r="G16" i="1"/>
  <c r="G28" i="1"/>
  <c r="I17" i="1"/>
  <c r="I27" i="1" s="1"/>
  <c r="G30" i="1"/>
  <c r="E20" i="1"/>
  <c r="E18" i="1"/>
  <c r="E16" i="1" s="1"/>
  <c r="D38" i="1"/>
  <c r="E38" i="1" s="1"/>
  <c r="D11" i="1"/>
  <c r="L11" i="1"/>
  <c r="D15" i="1"/>
  <c r="D30" i="1" s="1"/>
  <c r="H27" i="1"/>
  <c r="H26" i="1" s="1"/>
  <c r="F28" i="1"/>
  <c r="F26" i="1" s="1"/>
  <c r="H32" i="1"/>
  <c r="I19" i="1" s="1"/>
  <c r="I29" i="1" s="1"/>
  <c r="K36" i="1"/>
  <c r="K35" i="1" s="1"/>
  <c r="G37" i="1"/>
  <c r="G35" i="1" s="1"/>
  <c r="G39" i="1"/>
  <c r="D36" i="1"/>
  <c r="G12" i="1"/>
  <c r="K12" i="1"/>
  <c r="E13" i="1"/>
  <c r="E28" i="1" s="1"/>
  <c r="I13" i="1"/>
  <c r="M13" i="1"/>
  <c r="M28" i="1" s="1"/>
  <c r="G14" i="1"/>
  <c r="K14" i="1"/>
  <c r="E15" i="1"/>
  <c r="I15" i="1"/>
  <c r="M15" i="1"/>
  <c r="M30" i="1" s="1"/>
  <c r="F63" i="15" l="1"/>
  <c r="E63" i="15"/>
  <c r="D38" i="15"/>
  <c r="D69" i="15" s="1"/>
  <c r="H63" i="15"/>
  <c r="G63" i="15"/>
  <c r="D32" i="15"/>
  <c r="D33" i="14"/>
  <c r="D51" i="14" s="1"/>
  <c r="D19" i="14"/>
  <c r="D10" i="12"/>
  <c r="E18" i="11"/>
  <c r="E17" i="11" s="1"/>
  <c r="G30" i="11"/>
  <c r="F47" i="11" s="1"/>
  <c r="E15" i="11"/>
  <c r="G28" i="11"/>
  <c r="F46" i="11" s="1"/>
  <c r="E13" i="11"/>
  <c r="G12" i="11"/>
  <c r="I15" i="11"/>
  <c r="I30" i="11" s="1"/>
  <c r="H47" i="11" s="1"/>
  <c r="I47" i="11" s="1"/>
  <c r="D48" i="11"/>
  <c r="E48" i="11" s="1"/>
  <c r="K12" i="11"/>
  <c r="E29" i="11"/>
  <c r="I13" i="11"/>
  <c r="M17" i="11"/>
  <c r="I16" i="11"/>
  <c r="I31" i="11" s="1"/>
  <c r="E31" i="11"/>
  <c r="D12" i="10"/>
  <c r="I17" i="10"/>
  <c r="K12" i="10"/>
  <c r="E19" i="10"/>
  <c r="E20" i="10"/>
  <c r="E18" i="10"/>
  <c r="G30" i="10"/>
  <c r="F47" i="10" s="1"/>
  <c r="E15" i="10"/>
  <c r="G28" i="10"/>
  <c r="F46" i="10" s="1"/>
  <c r="E13" i="10"/>
  <c r="G12" i="10"/>
  <c r="G17" i="10"/>
  <c r="I12" i="10"/>
  <c r="I27" i="10" s="1"/>
  <c r="H45" i="10" s="1"/>
  <c r="E31" i="10"/>
  <c r="K17" i="10"/>
  <c r="E48" i="10"/>
  <c r="E29" i="10"/>
  <c r="D31" i="10"/>
  <c r="I28" i="10"/>
  <c r="H46" i="10" s="1"/>
  <c r="I46" i="10" s="1"/>
  <c r="I48" i="9"/>
  <c r="D48" i="9"/>
  <c r="E48" i="9" s="1"/>
  <c r="K16" i="9"/>
  <c r="K31" i="9" s="1"/>
  <c r="J31" i="9"/>
  <c r="G30" i="9"/>
  <c r="F47" i="9" s="1"/>
  <c r="E15" i="9"/>
  <c r="I13" i="9"/>
  <c r="H28" i="9"/>
  <c r="H27" i="9" s="1"/>
  <c r="H12" i="9"/>
  <c r="M15" i="9"/>
  <c r="D12" i="9"/>
  <c r="K14" i="9"/>
  <c r="K29" i="9" s="1"/>
  <c r="J29" i="9"/>
  <c r="G17" i="9"/>
  <c r="G28" i="9"/>
  <c r="F46" i="9" s="1"/>
  <c r="E13" i="9"/>
  <c r="G12" i="9"/>
  <c r="G27" i="9" s="1"/>
  <c r="F45" i="9" s="1"/>
  <c r="M13" i="9"/>
  <c r="L12" i="9"/>
  <c r="I15" i="9"/>
  <c r="I30" i="9" s="1"/>
  <c r="H47" i="9" s="1"/>
  <c r="I47" i="9" s="1"/>
  <c r="H30" i="9"/>
  <c r="E31" i="9"/>
  <c r="J12" i="9"/>
  <c r="K13" i="9"/>
  <c r="F27" i="9"/>
  <c r="D26" i="8"/>
  <c r="G22" i="7"/>
  <c r="G42" i="7" s="1"/>
  <c r="G45" i="7" s="1"/>
  <c r="H22" i="7"/>
  <c r="H42" i="7" s="1"/>
  <c r="H45" i="7" s="1"/>
  <c r="F21" i="7"/>
  <c r="E22" i="7"/>
  <c r="E42" i="7" s="1"/>
  <c r="E45" i="7" s="1"/>
  <c r="D24" i="7"/>
  <c r="D22" i="7"/>
  <c r="D42" i="7" s="1"/>
  <c r="D45" i="7" s="1"/>
  <c r="E21" i="6"/>
  <c r="H21" i="6"/>
  <c r="D41" i="6"/>
  <c r="D44" i="6" s="1"/>
  <c r="E23" i="6"/>
  <c r="E27" i="6" s="1"/>
  <c r="H23" i="6"/>
  <c r="H27" i="6" s="1"/>
  <c r="F23" i="6"/>
  <c r="F27" i="6" s="1"/>
  <c r="G23" i="6"/>
  <c r="G27" i="6" s="1"/>
  <c r="G21" i="6"/>
  <c r="F21" i="6"/>
  <c r="E21" i="5"/>
  <c r="F27" i="5"/>
  <c r="H21" i="5"/>
  <c r="F21" i="5"/>
  <c r="E23" i="5"/>
  <c r="E27" i="5" s="1"/>
  <c r="F23" i="5"/>
  <c r="H23" i="5"/>
  <c r="H27" i="5" s="1"/>
  <c r="G23" i="5"/>
  <c r="G27" i="5" s="1"/>
  <c r="D41" i="5"/>
  <c r="D44" i="5" s="1"/>
  <c r="G21" i="5"/>
  <c r="D14" i="4"/>
  <c r="F29" i="4"/>
  <c r="H16" i="4"/>
  <c r="H15" i="4" s="1"/>
  <c r="G15" i="4"/>
  <c r="E25" i="4"/>
  <c r="N11" i="4"/>
  <c r="I33" i="4"/>
  <c r="K28" i="4"/>
  <c r="K33" i="4" s="1"/>
  <c r="L13" i="4"/>
  <c r="L28" i="4" s="1"/>
  <c r="D20" i="4"/>
  <c r="L27" i="4"/>
  <c r="G26" i="4"/>
  <c r="N15" i="4"/>
  <c r="H10" i="4"/>
  <c r="K29" i="4"/>
  <c r="L14" i="4"/>
  <c r="L29" i="4" s="1"/>
  <c r="L10" i="4"/>
  <c r="L25" i="4" s="1"/>
  <c r="L26" i="4"/>
  <c r="L15" i="4"/>
  <c r="F34" i="4"/>
  <c r="D17" i="4"/>
  <c r="D27" i="4" s="1"/>
  <c r="D16" i="4"/>
  <c r="D26" i="4" s="1"/>
  <c r="D19" i="4"/>
  <c r="D18" i="4"/>
  <c r="D28" i="4" s="1"/>
  <c r="J21" i="4"/>
  <c r="J20" i="4" s="1"/>
  <c r="I20" i="4"/>
  <c r="I27" i="4"/>
  <c r="I25" i="4" s="1"/>
  <c r="J27" i="4"/>
  <c r="E33" i="4"/>
  <c r="G28" i="4"/>
  <c r="G33" i="4" s="1"/>
  <c r="M13" i="4"/>
  <c r="M10" i="4" s="1"/>
  <c r="H13" i="4"/>
  <c r="H28" i="4" s="1"/>
  <c r="G10" i="4"/>
  <c r="F10" i="4"/>
  <c r="I29" i="4"/>
  <c r="J14" i="4"/>
  <c r="J29" i="4" s="1"/>
  <c r="N12" i="4"/>
  <c r="N27" i="4" s="1"/>
  <c r="M27" i="4"/>
  <c r="C10" i="4"/>
  <c r="G29" i="4"/>
  <c r="H14" i="4"/>
  <c r="H29" i="4" s="1"/>
  <c r="M14" i="4"/>
  <c r="I10" i="4"/>
  <c r="F15" i="4"/>
  <c r="C25" i="4"/>
  <c r="G35" i="3"/>
  <c r="G28" i="3"/>
  <c r="E13" i="3"/>
  <c r="E28" i="3" s="1"/>
  <c r="G11" i="3"/>
  <c r="D11" i="3"/>
  <c r="M11" i="3"/>
  <c r="K11" i="3"/>
  <c r="M16" i="3"/>
  <c r="G30" i="3"/>
  <c r="E15" i="3"/>
  <c r="E30" i="3" s="1"/>
  <c r="F26" i="3"/>
  <c r="I27" i="3"/>
  <c r="I11" i="3"/>
  <c r="I26" i="3" s="1"/>
  <c r="E36" i="3"/>
  <c r="E35" i="3" s="1"/>
  <c r="D35" i="3"/>
  <c r="G27" i="3"/>
  <c r="G30" i="2"/>
  <c r="E15" i="2"/>
  <c r="E30" i="2" s="1"/>
  <c r="G28" i="2"/>
  <c r="E13" i="2"/>
  <c r="E28" i="2" s="1"/>
  <c r="G11" i="2"/>
  <c r="M11" i="2"/>
  <c r="F34" i="2"/>
  <c r="M16" i="2"/>
  <c r="I29" i="2"/>
  <c r="I11" i="2"/>
  <c r="G27" i="2"/>
  <c r="I17" i="2"/>
  <c r="I16" i="2" s="1"/>
  <c r="I20" i="2"/>
  <c r="I30" i="2" s="1"/>
  <c r="H34" i="2"/>
  <c r="K11" i="1"/>
  <c r="G11" i="1"/>
  <c r="G27" i="1"/>
  <c r="E12" i="1"/>
  <c r="E14" i="1"/>
  <c r="G29" i="1"/>
  <c r="D35" i="1"/>
  <c r="E36" i="1"/>
  <c r="E35" i="1" s="1"/>
  <c r="I20" i="1"/>
  <c r="I30" i="1" s="1"/>
  <c r="I18" i="1"/>
  <c r="I28" i="1" s="1"/>
  <c r="E30" i="1"/>
  <c r="M11" i="1"/>
  <c r="I11" i="1"/>
  <c r="H34" i="1"/>
  <c r="D63" i="15" l="1"/>
  <c r="I28" i="11"/>
  <c r="H46" i="11" s="1"/>
  <c r="I46" i="11" s="1"/>
  <c r="I12" i="11"/>
  <c r="I27" i="11" s="1"/>
  <c r="H45" i="11" s="1"/>
  <c r="G27" i="11"/>
  <c r="F45" i="11" s="1"/>
  <c r="E12" i="11"/>
  <c r="G47" i="11"/>
  <c r="G46" i="11"/>
  <c r="H44" i="10"/>
  <c r="I44" i="10" s="1"/>
  <c r="I49" i="10" s="1"/>
  <c r="I45" i="10"/>
  <c r="G46" i="10"/>
  <c r="E17" i="10"/>
  <c r="G27" i="10"/>
  <c r="F45" i="10" s="1"/>
  <c r="E12" i="10"/>
  <c r="G47" i="10"/>
  <c r="K12" i="9"/>
  <c r="M12" i="9"/>
  <c r="E12" i="9"/>
  <c r="G46" i="9"/>
  <c r="I28" i="9"/>
  <c r="H46" i="9" s="1"/>
  <c r="I46" i="9" s="1"/>
  <c r="I12" i="9"/>
  <c r="I27" i="9" s="1"/>
  <c r="H45" i="9" s="1"/>
  <c r="F44" i="9"/>
  <c r="G44" i="9" s="1"/>
  <c r="G49" i="9" s="1"/>
  <c r="G45" i="9"/>
  <c r="G47" i="9"/>
  <c r="F22" i="7"/>
  <c r="F42" i="7" s="1"/>
  <c r="F45" i="7" s="1"/>
  <c r="E24" i="7"/>
  <c r="E28" i="7" s="1"/>
  <c r="H24" i="7"/>
  <c r="H28" i="7" s="1"/>
  <c r="G24" i="7"/>
  <c r="G28" i="7" s="1"/>
  <c r="F24" i="7"/>
  <c r="F28" i="7" s="1"/>
  <c r="D28" i="7"/>
  <c r="E42" i="6"/>
  <c r="E45" i="6" s="1"/>
  <c r="F42" i="6"/>
  <c r="F45" i="6" s="1"/>
  <c r="F41" i="6"/>
  <c r="F44" i="6" s="1"/>
  <c r="H41" i="6"/>
  <c r="H44" i="6" s="1"/>
  <c r="G41" i="6"/>
  <c r="G44" i="6" s="1"/>
  <c r="E41" i="6"/>
  <c r="E44" i="6" s="1"/>
  <c r="E42" i="5"/>
  <c r="E45" i="5" s="1"/>
  <c r="G41" i="5"/>
  <c r="G44" i="5" s="1"/>
  <c r="H41" i="5"/>
  <c r="H44" i="5" s="1"/>
  <c r="E41" i="5"/>
  <c r="E44" i="5" s="1"/>
  <c r="F41" i="5"/>
  <c r="F44" i="5" s="1"/>
  <c r="F42" i="5"/>
  <c r="F45" i="5" s="1"/>
  <c r="H26" i="4"/>
  <c r="F25" i="4"/>
  <c r="D10" i="4"/>
  <c r="G25" i="4"/>
  <c r="J10" i="4"/>
  <c r="J25" i="4" s="1"/>
  <c r="K25" i="4"/>
  <c r="D29" i="4"/>
  <c r="M29" i="4"/>
  <c r="N14" i="4"/>
  <c r="N29" i="4" s="1"/>
  <c r="H25" i="4"/>
  <c r="N13" i="4"/>
  <c r="J26" i="4"/>
  <c r="D15" i="4"/>
  <c r="N10" i="4"/>
  <c r="G26" i="3"/>
  <c r="E11" i="3"/>
  <c r="I26" i="2"/>
  <c r="G26" i="2"/>
  <c r="E11" i="2"/>
  <c r="I27" i="2"/>
  <c r="G26" i="1"/>
  <c r="E11" i="1"/>
  <c r="I16" i="1"/>
  <c r="I26" i="1" s="1"/>
  <c r="F44" i="11" l="1"/>
  <c r="G44" i="11" s="1"/>
  <c r="G49" i="11" s="1"/>
  <c r="G45" i="11"/>
  <c r="I45" i="11"/>
  <c r="H44" i="11"/>
  <c r="I44" i="11" s="1"/>
  <c r="I49" i="11" s="1"/>
  <c r="F44" i="10"/>
  <c r="G44" i="10" s="1"/>
  <c r="G49" i="10" s="1"/>
  <c r="G45" i="10"/>
  <c r="I45" i="9"/>
  <c r="H44" i="9"/>
  <c r="I44" i="9" s="1"/>
  <c r="I49" i="9" s="1"/>
  <c r="F43" i="7"/>
  <c r="F46" i="7" s="1"/>
  <c r="E43" i="7"/>
  <c r="E46" i="7" s="1"/>
  <c r="D25" i="4"/>
  <c r="L23" i="11" l="1"/>
  <c r="G46" i="15" l="1"/>
  <c r="H46" i="15"/>
  <c r="F46" i="15"/>
  <c r="M21" i="4"/>
  <c r="N21" i="4" s="1"/>
  <c r="H40" i="15"/>
  <c r="G40" i="15"/>
  <c r="F40" i="15"/>
  <c r="J23" i="11"/>
  <c r="D23" i="11" s="1"/>
  <c r="C21" i="12"/>
  <c r="M23" i="11"/>
  <c r="L28" i="11"/>
  <c r="J23" i="10"/>
  <c r="K23" i="10" s="1"/>
  <c r="L23" i="10"/>
  <c r="M23" i="10" s="1"/>
  <c r="L28" i="10"/>
  <c r="L22" i="2"/>
  <c r="L22" i="3"/>
  <c r="J22" i="2"/>
  <c r="J27" i="2" s="1"/>
  <c r="J22" i="3"/>
  <c r="D22" i="1"/>
  <c r="K23" i="11" l="1"/>
  <c r="M26" i="4"/>
  <c r="J28" i="11"/>
  <c r="L22" i="1"/>
  <c r="L27" i="1" s="1"/>
  <c r="E46" i="15"/>
  <c r="J22" i="1"/>
  <c r="E40" i="15"/>
  <c r="F71" i="15"/>
  <c r="F77" i="15"/>
  <c r="G71" i="15"/>
  <c r="H77" i="15"/>
  <c r="H71" i="15"/>
  <c r="G77" i="15"/>
  <c r="D23" i="10"/>
  <c r="D28" i="10" s="1"/>
  <c r="J28" i="10"/>
  <c r="D21" i="12"/>
  <c r="C26" i="12"/>
  <c r="E23" i="11"/>
  <c r="K28" i="11"/>
  <c r="J46" i="11" s="1"/>
  <c r="M28" i="11"/>
  <c r="L46" i="11" s="1"/>
  <c r="M46" i="11" s="1"/>
  <c r="K22" i="2"/>
  <c r="K27" i="2" s="1"/>
  <c r="D22" i="2"/>
  <c r="E22" i="2" s="1"/>
  <c r="K28" i="10"/>
  <c r="J46" i="10" s="1"/>
  <c r="M28" i="10"/>
  <c r="L46" i="10" s="1"/>
  <c r="M46" i="10" s="1"/>
  <c r="L27" i="2"/>
  <c r="M22" i="2"/>
  <c r="M27" i="2" s="1"/>
  <c r="N26" i="4"/>
  <c r="K22" i="3"/>
  <c r="D22" i="3"/>
  <c r="J27" i="3"/>
  <c r="M22" i="3"/>
  <c r="L27" i="3"/>
  <c r="E22" i="1"/>
  <c r="D27" i="1"/>
  <c r="K22" i="1"/>
  <c r="J27" i="1"/>
  <c r="L25" i="11"/>
  <c r="H35" i="5"/>
  <c r="G35" i="5"/>
  <c r="E23" i="10" l="1"/>
  <c r="M22" i="1"/>
  <c r="M27" i="1" s="1"/>
  <c r="D40" i="15"/>
  <c r="E71" i="15"/>
  <c r="G48" i="15"/>
  <c r="F48" i="15"/>
  <c r="H48" i="15"/>
  <c r="D46" i="15"/>
  <c r="E77" i="15"/>
  <c r="D27" i="2"/>
  <c r="J25" i="11"/>
  <c r="J30" i="11" s="1"/>
  <c r="J27" i="11" s="1"/>
  <c r="C23" i="12"/>
  <c r="D26" i="12"/>
  <c r="C42" i="12" s="1"/>
  <c r="E28" i="11"/>
  <c r="M25" i="11"/>
  <c r="L30" i="11"/>
  <c r="L27" i="11" s="1"/>
  <c r="L22" i="11"/>
  <c r="K46" i="11"/>
  <c r="D46" i="11"/>
  <c r="E46" i="11" s="1"/>
  <c r="J25" i="10"/>
  <c r="J30" i="10" s="1"/>
  <c r="J27" i="10" s="1"/>
  <c r="L25" i="10"/>
  <c r="L30" i="10" s="1"/>
  <c r="L27" i="10" s="1"/>
  <c r="M25" i="10"/>
  <c r="K46" i="10"/>
  <c r="D46" i="10"/>
  <c r="E46" i="10" s="1"/>
  <c r="E28" i="10"/>
  <c r="D35" i="5"/>
  <c r="E22" i="3"/>
  <c r="D27" i="3"/>
  <c r="M27" i="3"/>
  <c r="K27" i="3"/>
  <c r="L24" i="2"/>
  <c r="L29" i="2" s="1"/>
  <c r="L24" i="3"/>
  <c r="E27" i="2"/>
  <c r="E27" i="1"/>
  <c r="K27" i="1"/>
  <c r="D77" i="15" l="1"/>
  <c r="H79" i="15"/>
  <c r="H50" i="15"/>
  <c r="H81" i="15" s="1"/>
  <c r="F79" i="15"/>
  <c r="F50" i="15"/>
  <c r="F81" i="15" s="1"/>
  <c r="G79" i="15"/>
  <c r="G50" i="15"/>
  <c r="G81" i="15" s="1"/>
  <c r="D71" i="15"/>
  <c r="K25" i="10"/>
  <c r="K30" i="10" s="1"/>
  <c r="J47" i="10" s="1"/>
  <c r="J22" i="11"/>
  <c r="D25" i="11"/>
  <c r="E25" i="11" s="1"/>
  <c r="K25" i="11"/>
  <c r="K30" i="11" s="1"/>
  <c r="J47" i="11" s="1"/>
  <c r="D23" i="12"/>
  <c r="C28" i="12"/>
  <c r="C25" i="12" s="1"/>
  <c r="C20" i="12"/>
  <c r="L22" i="10"/>
  <c r="D42" i="12"/>
  <c r="J22" i="10"/>
  <c r="M30" i="11"/>
  <c r="L47" i="11" s="1"/>
  <c r="M47" i="11" s="1"/>
  <c r="M22" i="11"/>
  <c r="M27" i="11" s="1"/>
  <c r="L45" i="11" s="1"/>
  <c r="D25" i="10"/>
  <c r="E25" i="10" s="1"/>
  <c r="M30" i="10"/>
  <c r="L47" i="10" s="1"/>
  <c r="M47" i="10" s="1"/>
  <c r="M22" i="10"/>
  <c r="M27" i="10" s="1"/>
  <c r="L45" i="10" s="1"/>
  <c r="L21" i="2"/>
  <c r="M24" i="2"/>
  <c r="M29" i="2" s="1"/>
  <c r="E27" i="3"/>
  <c r="M24" i="3"/>
  <c r="L29" i="3"/>
  <c r="L21" i="3"/>
  <c r="L34" i="2"/>
  <c r="L26" i="2"/>
  <c r="D25" i="15"/>
  <c r="D56" i="15" s="1"/>
  <c r="K22" i="10" l="1"/>
  <c r="K27" i="10" s="1"/>
  <c r="J45" i="10" s="1"/>
  <c r="J44" i="10" s="1"/>
  <c r="K44" i="10" s="1"/>
  <c r="K49" i="10" s="1"/>
  <c r="D22" i="11"/>
  <c r="D30" i="11"/>
  <c r="D27" i="11" s="1"/>
  <c r="G26" i="15"/>
  <c r="G57" i="15" s="1"/>
  <c r="F26" i="15"/>
  <c r="F57" i="15" s="1"/>
  <c r="H26" i="15"/>
  <c r="H57" i="15" s="1"/>
  <c r="K22" i="11"/>
  <c r="K27" i="11" s="1"/>
  <c r="J45" i="11" s="1"/>
  <c r="J44" i="11" s="1"/>
  <c r="K44" i="11" s="1"/>
  <c r="K49" i="11" s="1"/>
  <c r="M21" i="2"/>
  <c r="M26" i="2" s="1"/>
  <c r="D28" i="12"/>
  <c r="C43" i="12" s="1"/>
  <c r="D20" i="12"/>
  <c r="D25" i="12" s="1"/>
  <c r="D22" i="10"/>
  <c r="D30" i="10"/>
  <c r="D27" i="10" s="1"/>
  <c r="K47" i="11"/>
  <c r="D47" i="11"/>
  <c r="E47" i="11" s="1"/>
  <c r="M45" i="11"/>
  <c r="L44" i="11"/>
  <c r="M44" i="11" s="1"/>
  <c r="M49" i="11" s="1"/>
  <c r="E30" i="11"/>
  <c r="E22" i="11"/>
  <c r="E27" i="11" s="1"/>
  <c r="M45" i="10"/>
  <c r="L44" i="10"/>
  <c r="M44" i="10" s="1"/>
  <c r="M49" i="10" s="1"/>
  <c r="E30" i="10"/>
  <c r="E22" i="10"/>
  <c r="E27" i="10" s="1"/>
  <c r="K47" i="10"/>
  <c r="D47" i="10"/>
  <c r="E47" i="10" s="1"/>
  <c r="L34" i="3"/>
  <c r="L26" i="3"/>
  <c r="M29" i="3"/>
  <c r="M21" i="3"/>
  <c r="M26" i="3" s="1"/>
  <c r="D23" i="9"/>
  <c r="L23" i="9"/>
  <c r="J23" i="9"/>
  <c r="D45" i="10" l="1"/>
  <c r="D44" i="10" s="1"/>
  <c r="E44" i="10" s="1"/>
  <c r="E49" i="10" s="1"/>
  <c r="K45" i="10"/>
  <c r="D45" i="11"/>
  <c r="D44" i="11" s="1"/>
  <c r="E44" i="11" s="1"/>
  <c r="E49" i="11" s="1"/>
  <c r="K45" i="11"/>
  <c r="D43" i="12"/>
  <c r="C41" i="12"/>
  <c r="E45" i="11"/>
  <c r="E45" i="10"/>
  <c r="K23" i="9"/>
  <c r="J28" i="9"/>
  <c r="M23" i="9"/>
  <c r="L28" i="9"/>
  <c r="E23" i="9"/>
  <c r="D28" i="9"/>
  <c r="D41" i="12" l="1"/>
  <c r="C40" i="12"/>
  <c r="D40" i="12" s="1"/>
  <c r="D45" i="12" s="1"/>
  <c r="M28" i="9"/>
  <c r="L46" i="9" s="1"/>
  <c r="M46" i="9" s="1"/>
  <c r="E28" i="9"/>
  <c r="K28" i="9"/>
  <c r="J46" i="9" s="1"/>
  <c r="K46" i="9" l="1"/>
  <c r="D46" i="9"/>
  <c r="E46" i="9" s="1"/>
  <c r="D25" i="9"/>
  <c r="J25" i="9"/>
  <c r="L25" i="9"/>
  <c r="E25" i="9" l="1"/>
  <c r="D30" i="9"/>
  <c r="D27" i="9" s="1"/>
  <c r="D22" i="9"/>
  <c r="M25" i="9"/>
  <c r="L30" i="9"/>
  <c r="L27" i="9" s="1"/>
  <c r="L22" i="9"/>
  <c r="K25" i="9"/>
  <c r="J30" i="9"/>
  <c r="J27" i="9" s="1"/>
  <c r="J22" i="9"/>
  <c r="M30" i="9" l="1"/>
  <c r="L47" i="9" s="1"/>
  <c r="M47" i="9" s="1"/>
  <c r="M22" i="9"/>
  <c r="M27" i="9" s="1"/>
  <c r="L45" i="9" s="1"/>
  <c r="K30" i="9"/>
  <c r="J47" i="9" s="1"/>
  <c r="K22" i="9"/>
  <c r="K27" i="9" s="1"/>
  <c r="J45" i="9" s="1"/>
  <c r="E30" i="9"/>
  <c r="E22" i="9"/>
  <c r="E27" i="9" s="1"/>
  <c r="J44" i="9" l="1"/>
  <c r="K44" i="9" s="1"/>
  <c r="K49" i="9" s="1"/>
  <c r="K45" i="9"/>
  <c r="D45" i="9"/>
  <c r="K47" i="9"/>
  <c r="D47" i="9"/>
  <c r="E47" i="9" s="1"/>
  <c r="M45" i="9"/>
  <c r="L44" i="9"/>
  <c r="M44" i="9" s="1"/>
  <c r="M49" i="9" s="1"/>
  <c r="E45" i="9" l="1"/>
  <c r="D44" i="9"/>
  <c r="E44" i="9" s="1"/>
  <c r="E49" i="9" s="1"/>
  <c r="J24" i="1" l="1"/>
  <c r="J29" i="1" s="1"/>
  <c r="E42" i="15"/>
  <c r="G37" i="5"/>
  <c r="J21" i="1" l="1"/>
  <c r="K24" i="1"/>
  <c r="K21" i="1" s="1"/>
  <c r="K26" i="1" s="1"/>
  <c r="L24" i="1"/>
  <c r="M24" i="1" s="1"/>
  <c r="E48" i="15"/>
  <c r="E73" i="15"/>
  <c r="E44" i="15"/>
  <c r="G39" i="5"/>
  <c r="J34" i="1"/>
  <c r="J26" i="1"/>
  <c r="K29" i="1"/>
  <c r="H37" i="5"/>
  <c r="H39" i="5" s="1"/>
  <c r="L29" i="1" l="1"/>
  <c r="L34" i="1" s="1"/>
  <c r="L21" i="1"/>
  <c r="E25" i="15"/>
  <c r="E56" i="15" s="1"/>
  <c r="E79" i="15"/>
  <c r="D48" i="15"/>
  <c r="E50" i="15"/>
  <c r="E81" i="15" s="1"/>
  <c r="E75" i="15"/>
  <c r="G42" i="5"/>
  <c r="G45" i="5" s="1"/>
  <c r="H42" i="5"/>
  <c r="H45" i="5" s="1"/>
  <c r="D37" i="5"/>
  <c r="D39" i="5" s="1"/>
  <c r="M29" i="1"/>
  <c r="M21" i="1"/>
  <c r="M26" i="1" s="1"/>
  <c r="L26" i="1" l="1"/>
  <c r="E26" i="15"/>
  <c r="E57" i="15" s="1"/>
  <c r="D79" i="15"/>
  <c r="D50" i="15"/>
  <c r="D81" i="15" s="1"/>
  <c r="D42" i="5"/>
  <c r="D45" i="5" s="1"/>
  <c r="D26" i="15"/>
  <c r="D57" i="15" s="1"/>
  <c r="D24" i="1" l="1"/>
  <c r="E24" i="1" l="1"/>
  <c r="D29" i="1"/>
  <c r="D21" i="1"/>
  <c r="D34" i="1" l="1"/>
  <c r="D26" i="1"/>
  <c r="E29" i="1"/>
  <c r="E21" i="1"/>
  <c r="E26" i="1" s="1"/>
  <c r="E34" i="8" l="1"/>
  <c r="G35" i="6"/>
  <c r="G36" i="7"/>
  <c r="H35" i="6"/>
  <c r="H36" i="7"/>
  <c r="D34" i="8" l="1"/>
  <c r="D36" i="7"/>
  <c r="D35" i="6"/>
  <c r="H37" i="6"/>
  <c r="H39" i="6" s="1"/>
  <c r="H38" i="7"/>
  <c r="H40" i="7" s="1"/>
  <c r="H43" i="7" l="1"/>
  <c r="H46" i="7" s="1"/>
  <c r="H42" i="6"/>
  <c r="H45" i="6" s="1"/>
  <c r="M23" i="4" l="1"/>
  <c r="M28" i="4" s="1"/>
  <c r="H42" i="15"/>
  <c r="G42" i="15"/>
  <c r="F42" i="15"/>
  <c r="J24" i="2"/>
  <c r="J21" i="2" s="1"/>
  <c r="J24" i="3"/>
  <c r="E36" i="8"/>
  <c r="G37" i="6"/>
  <c r="G38" i="7"/>
  <c r="N23" i="4" l="1"/>
  <c r="N20" i="4" s="1"/>
  <c r="N25" i="4" s="1"/>
  <c r="M20" i="4"/>
  <c r="F73" i="15"/>
  <c r="F44" i="15"/>
  <c r="D42" i="15"/>
  <c r="G73" i="15"/>
  <c r="G44" i="15"/>
  <c r="H73" i="15"/>
  <c r="H44" i="15"/>
  <c r="D36" i="8"/>
  <c r="D38" i="8" s="1"/>
  <c r="D41" i="8" s="1"/>
  <c r="D44" i="8" s="1"/>
  <c r="E38" i="8"/>
  <c r="D38" i="7"/>
  <c r="D40" i="7" s="1"/>
  <c r="G40" i="7"/>
  <c r="D37" i="6"/>
  <c r="D39" i="6" s="1"/>
  <c r="G39" i="6"/>
  <c r="J29" i="2"/>
  <c r="J34" i="2" s="1"/>
  <c r="K24" i="2"/>
  <c r="K29" i="2" s="1"/>
  <c r="D24" i="2"/>
  <c r="E24" i="2" s="1"/>
  <c r="M33" i="4"/>
  <c r="M25" i="4"/>
  <c r="N28" i="4"/>
  <c r="K24" i="3"/>
  <c r="D24" i="3"/>
  <c r="J29" i="3"/>
  <c r="J26" i="3" s="1"/>
  <c r="J21" i="3"/>
  <c r="D73" i="15" l="1"/>
  <c r="D44" i="15"/>
  <c r="H75" i="15"/>
  <c r="G75" i="15"/>
  <c r="F75" i="15"/>
  <c r="H25" i="15"/>
  <c r="H56" i="15" s="1"/>
  <c r="G25" i="15"/>
  <c r="G56" i="15" s="1"/>
  <c r="F25" i="15"/>
  <c r="F56" i="15" s="1"/>
  <c r="D21" i="2"/>
  <c r="D29" i="2"/>
  <c r="D34" i="2" s="1"/>
  <c r="E41" i="8"/>
  <c r="E44" i="8" s="1"/>
  <c r="G43" i="7"/>
  <c r="G46" i="7" s="1"/>
  <c r="D43" i="7"/>
  <c r="D46" i="7" s="1"/>
  <c r="K21" i="2"/>
  <c r="K26" i="2" s="1"/>
  <c r="J26" i="2"/>
  <c r="G42" i="6"/>
  <c r="G45" i="6" s="1"/>
  <c r="D42" i="6"/>
  <c r="D45" i="6" s="1"/>
  <c r="E24" i="3"/>
  <c r="D29" i="3"/>
  <c r="D21" i="3"/>
  <c r="K29" i="3"/>
  <c r="K21" i="3"/>
  <c r="K26" i="3" s="1"/>
  <c r="D26" i="2"/>
  <c r="E29" i="2"/>
  <c r="E21" i="2"/>
  <c r="E26" i="2" s="1"/>
  <c r="D75" i="15" l="1"/>
  <c r="D34" i="3"/>
  <c r="D26" i="3"/>
  <c r="E29" i="3"/>
  <c r="E21" i="3"/>
  <c r="E26" i="3" s="1"/>
</calcChain>
</file>

<file path=xl/sharedStrings.xml><?xml version="1.0" encoding="utf-8"?>
<sst xmlns="http://schemas.openxmlformats.org/spreadsheetml/2006/main" count="2090" uniqueCount="297">
  <si>
    <t>Додаток 6.1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</si>
  <si>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3"/>
        <color rgb="FFFF0000"/>
        <rFont val="Times New Roman"/>
        <family val="1"/>
        <charset val="204"/>
      </rPr>
      <t xml:space="preserve">для потреб населення </t>
    </r>
    <r>
      <rPr>
        <b/>
        <sz val="13"/>
        <rFont val="Times New Roman"/>
        <family val="1"/>
        <charset val="204"/>
      </rPr>
      <t>на планований період  (з 01 березня 2022 року по 04 жовтня 2022 року)</t>
    </r>
  </si>
  <si>
    <t>(найменування ліцензіата)</t>
  </si>
  <si>
    <t>без ПДВ</t>
  </si>
  <si>
    <t>№ з/п</t>
  </si>
  <si>
    <t>Найменування показника</t>
  </si>
  <si>
    <t>Одиниця виміру</t>
  </si>
  <si>
    <t>Сумарні та середньозважені показники</t>
  </si>
  <si>
    <t>з урахуванням витрат на:</t>
  </si>
  <si>
    <r>
      <t>виробництво теплової енергії, транспортування теплової енергії</t>
    </r>
    <r>
      <rPr>
        <b/>
        <sz val="9"/>
        <rFont val="Times New Roman"/>
        <family val="1"/>
        <charset val="204"/>
      </rPr>
      <t xml:space="preserve"> з</t>
    </r>
    <r>
      <rPr>
        <sz val="9"/>
        <rFont val="Times New Roman"/>
        <family val="1"/>
        <charset val="204"/>
      </rPr>
      <t xml:space="preserve"> урахуванням витрат на утримання та обслуговування центральних теплових пунктів, постачання теплової енергії без урахування витрат на утримання та обслуговування індивідуальних теплових пунктів </t>
    </r>
  </si>
  <si>
    <t xml:space="preserve">виробництво теплової енергії, транспортування теплової енергії без урахуванняя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</si>
  <si>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 xml:space="preserve"> без вузлів комерційного обліку теплової енергії</t>
  </si>
  <si>
    <t xml:space="preserve"> з вузлами комерційного обліку теплової енергії</t>
  </si>
  <si>
    <t>тис. грн</t>
  </si>
  <si>
    <t>грн/Гкал</t>
  </si>
  <si>
    <t>Тариф на виробництво теплової енергії, у тому числі:</t>
  </si>
  <si>
    <t>тис грн; (грн/Гкал)</t>
  </si>
  <si>
    <t>1.1</t>
  </si>
  <si>
    <t>повна планована собівартість  виробництва теплової енергії</t>
  </si>
  <si>
    <t>1.2</t>
  </si>
  <si>
    <t>витрати на покриття втрат</t>
  </si>
  <si>
    <t>1.3</t>
  </si>
  <si>
    <t>планований прибуток</t>
  </si>
  <si>
    <t>1.4</t>
  </si>
  <si>
    <t>коригування витрат</t>
  </si>
  <si>
    <t>Тариф на транспортування теплової енергії власним споживачам, у тому числі:</t>
  </si>
  <si>
    <t>2.1</t>
  </si>
  <si>
    <t>повна планована собівартість  транспортування теплової енергії</t>
  </si>
  <si>
    <t>2.2</t>
  </si>
  <si>
    <t>2.3</t>
  </si>
  <si>
    <t>2.4</t>
  </si>
  <si>
    <t>Тариф на  постачання  теплової енергії, у тому числі:</t>
  </si>
  <si>
    <t>3.1</t>
  </si>
  <si>
    <t>повна планована  собівартість  постачання теплової енергії</t>
  </si>
  <si>
    <t>3.2</t>
  </si>
  <si>
    <t>3.3</t>
  </si>
  <si>
    <t>3.4</t>
  </si>
  <si>
    <t>Тариф на теплову енергію, у тому числі:</t>
  </si>
  <si>
    <t>4.1</t>
  </si>
  <si>
    <t>повна планована собівартість  теплової енергії</t>
  </si>
  <si>
    <t>4.2</t>
  </si>
  <si>
    <t>4.3</t>
  </si>
  <si>
    <t>4.4</t>
  </si>
  <si>
    <t>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 на  господарські потреби ліцензованої діяльності, Гкал</t>
  </si>
  <si>
    <t xml:space="preserve">  Гкал</t>
  </si>
  <si>
    <t>X</t>
  </si>
  <si>
    <t>6</t>
  </si>
  <si>
    <t>Річний обсяг транспортування теплової енергії  власним споживачам, Гкал</t>
  </si>
  <si>
    <t>7</t>
  </si>
  <si>
    <t>Річний обсяг постачання теплової енерії теплової енергії  власним споживачам, Гкал</t>
  </si>
  <si>
    <t>8</t>
  </si>
  <si>
    <t>Рівень рентабельності тарифів</t>
  </si>
  <si>
    <t>%</t>
  </si>
  <si>
    <t>9</t>
  </si>
  <si>
    <t>Тариф на транспортування теплової енергії інших суб’єктів господарювання, у тому числі:</t>
  </si>
  <si>
    <t>9.1</t>
  </si>
  <si>
    <t>9.2</t>
  </si>
  <si>
    <t>9.3</t>
  </si>
  <si>
    <t>9.4</t>
  </si>
  <si>
    <t>10</t>
  </si>
  <si>
    <t>Обсяг транспортування теплової енергії інших суб’єктів господарювання, Гкал</t>
  </si>
  <si>
    <t>Директор</t>
  </si>
  <si>
    <t>__________________</t>
  </si>
  <si>
    <t>Павло КАРАСЬ</t>
  </si>
  <si>
    <t xml:space="preserve"> (підпис)</t>
  </si>
  <si>
    <t>Додаток 6.2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</si>
  <si>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3"/>
        <color rgb="FFFF0000"/>
        <rFont val="Times New Roman"/>
        <family val="1"/>
        <charset val="204"/>
      </rPr>
      <t xml:space="preserve">для потреб бюджетних установ </t>
    </r>
    <r>
      <rPr>
        <b/>
        <sz val="13"/>
        <rFont val="Times New Roman"/>
        <family val="1"/>
        <charset val="204"/>
      </rPr>
      <t>на планований період                                                                        (з 01 березня 2022 року по 04 жовтня 2022 року)</t>
    </r>
  </si>
  <si>
    <t>Додаток 6.3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</si>
  <si>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t>Розрахунок одноставкових тарифів на теплову енергію для потреб інших споживачів на планований період                                                                                                     (з 01 березня 2022 року по 04 жовтня 2022 року)</t>
  </si>
  <si>
    <t>Додаток 6.4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</si>
  <si>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2"/>
        <color rgb="FFFF0000"/>
        <rFont val="Times New Roman"/>
        <family val="1"/>
        <charset val="204"/>
      </rPr>
      <t xml:space="preserve">для потреб релігійних організацій </t>
    </r>
    <r>
      <rPr>
        <b/>
        <sz val="12"/>
        <rFont val="Times New Roman"/>
        <family val="1"/>
        <charset val="204"/>
      </rPr>
      <t>на планований період                                               (з 01 березня 2022 року по 04 жовтня 2022 року)</t>
    </r>
  </si>
  <si>
    <t>виробництво, транспортування без ЦТП, постачання без ІТП без вузлів комерційного обліку теплової енергії</t>
  </si>
  <si>
    <t>виробництво, транспортування без ЦТП, постачання без ІТП з вузлами комерційного обліку теплової енергії</t>
  </si>
  <si>
    <t>виробництво, транспортування через ЦТП, постачання без ІТП без вузлів комерційного обліку теплової енергії</t>
  </si>
  <si>
    <t>виробництво, транспортування через ЦТП, постачання без ІТП з вузлами комерційного обліку теплової енергії</t>
  </si>
  <si>
    <t>виробництво теплової енергії, транспортування теплової енергії без урахування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 без вузлів комерційного обліку теплової енергії</t>
  </si>
  <si>
    <t>транспортування теплової енергії з урахуванням витрат на утримання та обслуговування центральних теплових пунктів без вузлів комерційного обліку теплової енергії</t>
  </si>
  <si>
    <t>x</t>
  </si>
  <si>
    <t>П.М. Карась</t>
  </si>
  <si>
    <t xml:space="preserve">  (ініціали, прізвище)</t>
  </si>
  <si>
    <t>Додаток 7.1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</si>
  <si>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r>
      <t xml:space="preserve">Розрахунок двоставкових тарифів на теплову енергію для потреб населення </t>
    </r>
    <r>
      <rPr>
        <b/>
        <sz val="14"/>
        <color rgb="FF0000CC"/>
        <rFont val="Times New Roman"/>
        <family val="1"/>
        <charset val="204"/>
      </rPr>
      <t xml:space="preserve">(в частині постачання теплової енергії) </t>
    </r>
    <r>
      <rPr>
        <b/>
        <sz val="14"/>
        <color theme="1"/>
        <rFont val="Times New Roman"/>
        <family val="1"/>
        <charset val="204"/>
      </rPr>
      <t>на планований період (з 01 березня 2022 року по 04 жовтня 2022 року)</t>
    </r>
  </si>
  <si>
    <t>Без ПДВ</t>
  </si>
  <si>
    <t>Найменування показників</t>
  </si>
  <si>
    <t>Планові сумарні та середньозважені показники</t>
  </si>
  <si>
    <t xml:space="preserve">виробництво теплової енергії, транспортування теплової енергії з урахуванням витрат на утримання та обслуговування центральних теплових пунктів, постачання теплової енергії без урахування витрат на утримання та обслуговування індивідуальних теплових пунктів </t>
  </si>
  <si>
    <t xml:space="preserve">виробництво теплової енергії, транспортування теплової енергії без урахування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</si>
  <si>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>з вузлами комерційного обліку теплової енергії</t>
  </si>
  <si>
    <t>1</t>
  </si>
  <si>
    <t xml:space="preserve">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на господарські потреби ліцензованої діяльності  </t>
  </si>
  <si>
    <t>Гкал</t>
  </si>
  <si>
    <t>2</t>
  </si>
  <si>
    <t>Річний обсяг реалізації теплової енергії власним споживачам</t>
  </si>
  <si>
    <t>3</t>
  </si>
  <si>
    <t>Теплове навантаження об’єктів теплоспоживання власних споживачів загальне</t>
  </si>
  <si>
    <t>Гкал/год</t>
  </si>
  <si>
    <t>3.1.</t>
  </si>
  <si>
    <t>Теплове навантаження об’єктів теплоспоживання власних споживачів в частині постачання теплової енергії (транспортування тепловоі енергії)</t>
  </si>
  <si>
    <t>3.2.</t>
  </si>
  <si>
    <t>Теплове навантаження об’єктів теплоспоживання власних споживачів в частині постачання теплової енергії (постачання тепловоі енергії)</t>
  </si>
  <si>
    <t>Виробництво теплової енергії, умовно-змінні витрати</t>
  </si>
  <si>
    <t>Витрати на паливо для виробництва теплової енергії власними котельнями (без розподілу природного газу)</t>
  </si>
  <si>
    <t>тис.грн</t>
  </si>
  <si>
    <t>Витрати електроенергії на технологічні потреби</t>
  </si>
  <si>
    <t>Вартість покупної теплової енергії</t>
  </si>
  <si>
    <t>Вартість теплової енергії власних ТЕЦ, ТЕС, АЕС,  когенераційних установок та установок з використанням альтернативних джерел енергії</t>
  </si>
  <si>
    <t>Умовно -змінні витрати, всього</t>
  </si>
  <si>
    <t>Умовно-змінна частина двоставкового тарифу на виробництво теплової енергії</t>
  </si>
  <si>
    <t>Виробництво теплової енергії, умовно - постійні витрати</t>
  </si>
  <si>
    <t>Повна планована собівартість виробництва теплової енергії за "-" умовно-змінних витрат</t>
  </si>
  <si>
    <t>11</t>
  </si>
  <si>
    <t>Витрати на покриття втрат</t>
  </si>
  <si>
    <t>12</t>
  </si>
  <si>
    <t>Планований прибуток у тарифах на виробництво теплової енергії</t>
  </si>
  <si>
    <t>13</t>
  </si>
  <si>
    <t>Коригування витрат</t>
  </si>
  <si>
    <t>14</t>
  </si>
  <si>
    <t>Місячна абонентська плата за виробництво теплової енергії на одиницю теплового навантаження</t>
  </si>
  <si>
    <t>грн/Гкал/ год</t>
  </si>
  <si>
    <t>Транспортування теплової енергії, умовно-постійні витрати (в частині постачання теплової енергії)</t>
  </si>
  <si>
    <t>15</t>
  </si>
  <si>
    <t>Повна планована собівартість транспортування теплової енергії</t>
  </si>
  <si>
    <t>16</t>
  </si>
  <si>
    <t>17</t>
  </si>
  <si>
    <t>Планований прибуток у тарифах на транспортування теплової енергії</t>
  </si>
  <si>
    <t>18</t>
  </si>
  <si>
    <t>19</t>
  </si>
  <si>
    <t>Місячна абонентська плата за транспортування теплової енергії на одиницю теплового навантаження</t>
  </si>
  <si>
    <t>Постачання теплової енергії, умовно-постійні витрати (в частині постачання теплової енергії)</t>
  </si>
  <si>
    <t>20</t>
  </si>
  <si>
    <t>Повна планована собівартість постачання теплової енергії</t>
  </si>
  <si>
    <t>21</t>
  </si>
  <si>
    <t>22</t>
  </si>
  <si>
    <t xml:space="preserve">Планований прибуток у тарифах на постачання теплової енергії </t>
  </si>
  <si>
    <t>23</t>
  </si>
  <si>
    <t>24</t>
  </si>
  <si>
    <t>Місячна абонентська плата за постачання теплової енергії на одиницю теплового навантаження</t>
  </si>
  <si>
    <t>Двоставкові тарифи на теплову енергію для кінцевих споживачів в частині постачання теплової енергії (без ПДВ)</t>
  </si>
  <si>
    <t>25</t>
  </si>
  <si>
    <t xml:space="preserve">Умовно-змінна частина двоставкового тарифу на теплову енергію </t>
  </si>
  <si>
    <t>26</t>
  </si>
  <si>
    <t xml:space="preserve">Умовно-постійна частина двоставкового тарифу на теплову енергію – місячна абонентська плата на одиницю теплового навантаження без урахування обсягу теплової енергії на господарські потреби ліцензованої діяльності  </t>
  </si>
  <si>
    <t>Двоставкові тарифи на теплову енергію для кінцевих споживачів (з ПДВ)</t>
  </si>
  <si>
    <t>27</t>
  </si>
  <si>
    <t>28</t>
  </si>
  <si>
    <t xml:space="preserve">             (підпис)</t>
  </si>
  <si>
    <t>Додаток 7.2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</si>
  <si>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r>
      <t xml:space="preserve">Розрахунок двоставкових тарифів на теплову енергію для потреб бюджетних установ </t>
    </r>
    <r>
      <rPr>
        <b/>
        <sz val="14"/>
        <color rgb="FF0000CC"/>
        <rFont val="Times New Roman"/>
        <family val="1"/>
        <charset val="204"/>
      </rPr>
      <t>(в частині постачання теплової енергії)</t>
    </r>
    <r>
      <rPr>
        <b/>
        <sz val="14"/>
        <color theme="1"/>
        <rFont val="Times New Roman"/>
        <family val="1"/>
        <charset val="204"/>
      </rPr>
      <t xml:space="preserve"> на планований період (з 01 березня 2022 року по 04 жовтня 2022 року)</t>
    </r>
  </si>
  <si>
    <t>Додаток 7.3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</si>
  <si>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r>
      <t xml:space="preserve">Розрахунок двоставкових тарифів на теплову енергію для потреб інших споживачів </t>
    </r>
    <r>
      <rPr>
        <b/>
        <sz val="13"/>
        <color rgb="FF0000CC"/>
        <rFont val="Times New Roman"/>
        <family val="1"/>
        <charset val="204"/>
      </rPr>
      <t>(в частині постачання теплової енергії)</t>
    </r>
    <r>
      <rPr>
        <b/>
        <sz val="13"/>
        <color theme="1"/>
        <rFont val="Times New Roman"/>
        <family val="1"/>
        <charset val="204"/>
      </rPr>
      <t xml:space="preserve"> на планований період  (з 01 березня 2022 року по 04 жовтня 2022 року)</t>
    </r>
  </si>
  <si>
    <t xml:space="preserve">виробництво теплової енергії, транспортування теплової енергії без врахування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</si>
  <si>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>Теплове навантаження об’єктів теплоспоживання власних споживачів</t>
  </si>
  <si>
    <t>Додаток 7.4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</si>
  <si>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t>Розрахунок двоставкових тарифів на теплову енергію для потреб релігійних організацій (в частині постачання теплової енергії) на планований період (з 01 березня 2022 року по 04 жовтня 2022 року)</t>
  </si>
  <si>
    <t>виробництво теплової енергії, транспортування теплової енергії без урахуванняя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 без вузлів комерційного обліку теплової енергії</t>
  </si>
  <si>
    <t>Теплове навантаження об’єктів теплоспоживання власних споживачів в частині постачання теплової енергії</t>
  </si>
  <si>
    <t>грн/Гкал/год</t>
  </si>
  <si>
    <t>Транспортування теплової енергії (в частині постачання теплової енергії) , умовно-постійні витрати</t>
  </si>
  <si>
    <t>Постачання теплової енергії (в частині постачання теплової енергії) , умовно-постійні витрати</t>
  </si>
  <si>
    <t>Двоставкові тарифи на теплову енергію для кінцевих споживачів (без ПДВ)</t>
  </si>
  <si>
    <t>підпис</t>
  </si>
  <si>
    <t>Додаток 8.1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</si>
  <si>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послугу </t>
    </r>
    <r>
      <rPr>
        <b/>
        <sz val="13"/>
        <color rgb="FF0000CC"/>
        <rFont val="Times New Roman"/>
        <family val="1"/>
        <charset val="204"/>
      </rPr>
      <t>постачання гарячої води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для потреб населення </t>
    </r>
    <r>
      <rPr>
        <b/>
        <sz val="13"/>
        <rFont val="Times New Roman"/>
        <family val="1"/>
        <charset val="204"/>
      </rPr>
      <t>на планований період                                                                                                    (з 01 березня 2022 року по 04 жовтня 2022 року)</t>
    </r>
  </si>
  <si>
    <t xml:space="preserve">Розрахунок вартості теплової енергії для формування тарифу на послугу постачання гарячої води </t>
  </si>
  <si>
    <r>
      <t xml:space="preserve">Річний обсяг транспортування теплової енергії </t>
    </r>
    <r>
      <rPr>
        <b/>
        <sz val="10"/>
        <color rgb="FF0000CC"/>
        <rFont val="Times New Roman"/>
        <family val="1"/>
        <charset val="204"/>
      </rPr>
      <t xml:space="preserve">для постачання гарячої води </t>
    </r>
    <r>
      <rPr>
        <b/>
        <sz val="10"/>
        <rFont val="Times New Roman"/>
        <family val="1"/>
        <charset val="204"/>
      </rPr>
      <t>власним споживачам, Гкал</t>
    </r>
  </si>
  <si>
    <r>
      <t xml:space="preserve">Річний обсяг постачання теплової енерії </t>
    </r>
    <r>
      <rPr>
        <b/>
        <sz val="10"/>
        <color rgb="FF0000CC"/>
        <rFont val="Times New Roman"/>
        <family val="1"/>
        <charset val="204"/>
      </rPr>
      <t>для постачання гарячої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0000CC"/>
        <rFont val="Times New Roman"/>
        <family val="1"/>
        <charset val="204"/>
      </rPr>
      <t>води</t>
    </r>
    <r>
      <rPr>
        <b/>
        <sz val="10"/>
        <rFont val="Times New Roman"/>
        <family val="1"/>
        <charset val="204"/>
      </rPr>
      <t xml:space="preserve"> власним споживачам, Гкал</t>
    </r>
  </si>
  <si>
    <t xml:space="preserve">Розрахунок одноставкових тарифів на послугу з постачання гарячої води </t>
  </si>
  <si>
    <r>
      <t>грн/м</t>
    </r>
    <r>
      <rPr>
        <vertAlign val="superscript"/>
        <sz val="9"/>
        <color rgb="FF0000CC"/>
        <rFont val="Times New Roman"/>
        <family val="1"/>
        <charset val="204"/>
      </rPr>
      <t xml:space="preserve"> 3</t>
    </r>
  </si>
  <si>
    <t>Кількість теплової енергії, необхідної для підігріву обсягу води (зазначеного в рядку 8) до визначених параметрів її якості, Гкал</t>
  </si>
  <si>
    <r>
      <t>Річний обсяг споживання  гарячої води, тис. м</t>
    </r>
    <r>
      <rPr>
        <b/>
        <vertAlign val="superscript"/>
        <sz val="10"/>
        <color rgb="FF0000CC"/>
        <rFont val="Times New Roman"/>
        <family val="1"/>
        <charset val="204"/>
      </rPr>
      <t xml:space="preserve"> 3</t>
    </r>
  </si>
  <si>
    <r>
      <t>Вартість 1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холодної води без ПДВ, грн</t>
    </r>
  </si>
  <si>
    <t>Повна планова собівартість послуги, у тому числі:</t>
  </si>
  <si>
    <t>11.1</t>
  </si>
  <si>
    <t>Вартість власної теплової енергії, необхідної для підігріву холодної води</t>
  </si>
  <si>
    <t>11.1.1.</t>
  </si>
  <si>
    <t>11.1.2.</t>
  </si>
  <si>
    <t>11.2</t>
  </si>
  <si>
    <t>Витрати на придбання холодної води на послугу з  постачання гарячої води</t>
  </si>
  <si>
    <t xml:space="preserve">Тарифи на послугу постачання гарячої води для потреб населення з ПДВ  </t>
  </si>
  <si>
    <t>х</t>
  </si>
  <si>
    <t>_______________</t>
  </si>
  <si>
    <t>Додаток 8.2                    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</si>
  <si>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</t>
    </r>
    <r>
      <rPr>
        <b/>
        <sz val="13"/>
        <color rgb="FF0000CC"/>
        <rFont val="Times New Roman"/>
        <family val="1"/>
        <charset val="204"/>
      </rPr>
      <t xml:space="preserve">постачання гарячої води 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для потреб бюджетних установ </t>
    </r>
    <r>
      <rPr>
        <b/>
        <sz val="13"/>
        <rFont val="Times New Roman"/>
        <family val="1"/>
        <charset val="204"/>
      </rPr>
      <t>на планований період                                                                    (з 01 березня 2022 року по 04 жовтня 2022 року)</t>
    </r>
  </si>
  <si>
    <t>5</t>
  </si>
  <si>
    <t>10.1</t>
  </si>
  <si>
    <t>10.1.1</t>
  </si>
  <si>
    <t>10.1.2</t>
  </si>
  <si>
    <t>10.2</t>
  </si>
  <si>
    <t xml:space="preserve">Тарифи на послугу постачання гарячої води для потреб бюджетних установ з ПДВ  </t>
  </si>
  <si>
    <t>Додаток 8.3                                                      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</si>
  <si>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постачання гарячої води  </t>
    </r>
    <r>
      <rPr>
        <b/>
        <sz val="13"/>
        <color rgb="FFFF0000"/>
        <rFont val="Times New Roman"/>
        <family val="1"/>
        <charset val="204"/>
      </rPr>
      <t xml:space="preserve">для потреб інших споживачів </t>
    </r>
    <r>
      <rPr>
        <b/>
        <sz val="13"/>
        <rFont val="Times New Roman"/>
        <family val="1"/>
        <charset val="204"/>
      </rPr>
      <t>на планований період                                                                                                           (з 01 березня 2022 року по 04 жовтня 2022 року)</t>
    </r>
  </si>
  <si>
    <t>Розрахунок вартості теплової енергії для формування тарифу на послугу постачання гарячої води для потреб інших споживачів</t>
  </si>
  <si>
    <t xml:space="preserve">Тарифи на послугу постачання гарячої води для потреб інших споживачів з ПДВ  </t>
  </si>
  <si>
    <t>Додаток 8.4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</si>
  <si>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постачання гарячої води  </t>
    </r>
    <r>
      <rPr>
        <b/>
        <sz val="12"/>
        <color rgb="FFFF0000"/>
        <rFont val="Times New Roman"/>
        <family val="1"/>
        <charset val="204"/>
      </rPr>
      <t xml:space="preserve">для потреб релігійних організацій </t>
    </r>
    <r>
      <rPr>
        <b/>
        <sz val="12"/>
        <rFont val="Times New Roman"/>
        <family val="1"/>
        <charset val="204"/>
      </rPr>
      <t>на планований період  (з 01 березня 2022 року по 04 жовтня 2022 року)</t>
    </r>
  </si>
  <si>
    <t>Розрахунок вартості теплової енергії для формування тарифу на послугу постачання гарячої води для потреб релігійних органзацій</t>
  </si>
  <si>
    <t>Розрахунок одноставкових тарифів на послугу з постачання гарячої води релігійних органзацій</t>
  </si>
  <si>
    <t xml:space="preserve">Тарифи на послугу постачання гарячої води для потреб релігійних органзацій з ПДВ  </t>
  </si>
  <si>
    <t>Додаток 5.1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</si>
  <si>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t>Розрахунок  тарифів на виробництво теплової енергії в розрізі категорій споживачів на планований період                                                      (з 01 березня 2022 року по 04 жовтня 2022 року)</t>
  </si>
  <si>
    <t>категорії споживачів</t>
  </si>
  <si>
    <t>населення</t>
  </si>
  <si>
    <t>бюджетні установи</t>
  </si>
  <si>
    <t>інші споживачі</t>
  </si>
  <si>
    <t>релігійні організації</t>
  </si>
  <si>
    <t>Одноставковий тариф на виробництво теплової енергії (без ПДВ)</t>
  </si>
  <si>
    <t>4</t>
  </si>
  <si>
    <t>Тариф на виробництво теплової енергії</t>
  </si>
  <si>
    <t>Одноставковий тариф на виробництво теплової енергії (з ПДВ)</t>
  </si>
  <si>
    <t>Двоставковий тариф на виробництво теплової енергії, умовно-змінні витрати (без ПДВ)</t>
  </si>
  <si>
    <t>Двоставковий тариф на виробництво теплової енергії, умовно - постійні витрати (без ПДВ)</t>
  </si>
  <si>
    <t>Двоставкові тарифи на виробництво теплової енергії для кінцевих споживачів (без ПДВ)</t>
  </si>
  <si>
    <t>Двоставкові тарифи на виробництво теплової енергії для кінцевих споживачів (з ПДВ)</t>
  </si>
  <si>
    <t>Довідково:</t>
  </si>
  <si>
    <t>Тариф на виробництво теплової енергії, що  виробляється КГУ</t>
  </si>
  <si>
    <t>Тариф на виробництво теплової енергії, що  виробляється на установках з використанням альтернативних джерел енергії</t>
  </si>
  <si>
    <t>Тариф на покупну теплову енергію ПрАт "Черкаське хімволокно"</t>
  </si>
  <si>
    <t xml:space="preserve">Тариф на електричну енергію на виробництво теплової енергії </t>
  </si>
  <si>
    <t>коп/кВт*год</t>
  </si>
  <si>
    <t>Додаток 5.2 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</si>
  <si>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t>Розрахунок  тарифів на транспортування  теплової енергії ( в частині постачання теплової енергії) в розрізі категорій споживачів на планований період   (з 01 березня 2022 року по 04 жовтня 2022 року)</t>
  </si>
  <si>
    <t>Загальний обсяг транспортування теплової енергії тепловими мережами ліцензіата</t>
  </si>
  <si>
    <t>Річний обсяг транспортування теплової енергії власним  споживачам</t>
  </si>
  <si>
    <t>Річний обсяг транспортування теплової енергії інших суб"єктів господарювання (ПрАТ "Черкаське хімволокно"</t>
  </si>
  <si>
    <t>Обсяг транспортування теплової енергії без ЦТП</t>
  </si>
  <si>
    <t>власним споживачам</t>
  </si>
  <si>
    <t>інших суб"єктів господарювання (ПрАТ "Черкаське хімволокно"</t>
  </si>
  <si>
    <t>3.</t>
  </si>
  <si>
    <t>Обсяг транспортування теплової енергії через ЦТП</t>
  </si>
  <si>
    <t>без ЦТП</t>
  </si>
  <si>
    <t>з ЦТП</t>
  </si>
  <si>
    <t>Одноставковий тариф на транспортування теплової енергії власним споживачам (без ПДВ)</t>
  </si>
  <si>
    <t>Тариф на транспортування теплової енергії без ЦТП</t>
  </si>
  <si>
    <t>Тариф на транспортування теплової енергії з ЦТП</t>
  </si>
  <si>
    <t>Одноставковий тариф на транспортування теплової енергії інших суб"єктів господарювання (ПрАт "Черкаське хімволокно") (без ПДВ)</t>
  </si>
  <si>
    <t>Двоставковий тариф на транспортування теплової енергії без ЦТП, умовно - постійні витрати (без ПДВ)</t>
  </si>
  <si>
    <t>Двоставковий тариф на транспортування теплової енергії через ЦТП, умовно - постійні витрати (без ПДВ)</t>
  </si>
  <si>
    <t>Одноставковий тариф на транспортування теплової енергії власним споживачам (з ПДВ)</t>
  </si>
  <si>
    <t>Одноставковий тариф на транспортування теплової енергії інших суб"єктів господарювання (ПрАт "Черкаське хімволокно") (з ПДВ)</t>
  </si>
  <si>
    <t>Двоставковий тариф на транспортування теплової енергії без ЦТП, умовно - постійні витрати (з ПДВ)</t>
  </si>
  <si>
    <t>Двоставковий тариф на транспортування теплової енергії через ЦТП, умовно - постійні витрати (з ПДВ)</t>
  </si>
  <si>
    <t>29</t>
  </si>
  <si>
    <t>30</t>
  </si>
  <si>
    <t>31</t>
  </si>
  <si>
    <t>32</t>
  </si>
  <si>
    <t>Додаток 5.3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</si>
  <si>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t>Розрахунок  тарифів на постачання  теплової енергії ( в частині постачання теплової енергії) в розрізі категорій споживачів на планований період   (з 01 березня 2022 року по 04 жовтня 2022 року)</t>
  </si>
  <si>
    <t>1.</t>
  </si>
  <si>
    <t>Річний обсяг постачання  теплової енергії власним  споживачам</t>
  </si>
  <si>
    <t>1.1.</t>
  </si>
  <si>
    <t>Обсяг постачання теплової енергії без ІТП</t>
  </si>
  <si>
    <t>1.2.</t>
  </si>
  <si>
    <t>Обсяг постачання  теплової енергії  з ІТП</t>
  </si>
  <si>
    <t>2.</t>
  </si>
  <si>
    <t>2.1.</t>
  </si>
  <si>
    <t>без ІТП</t>
  </si>
  <si>
    <t>2.1.1.</t>
  </si>
  <si>
    <t>без вузлів комерційного обліку теплової енергії</t>
  </si>
  <si>
    <t>2.1.2.</t>
  </si>
  <si>
    <t>2.2.</t>
  </si>
  <si>
    <t>з ІТП</t>
  </si>
  <si>
    <t>2.2.1.</t>
  </si>
  <si>
    <t>2.2.2.</t>
  </si>
  <si>
    <t>Одноставковий тариф на постачання  теплової енергії власним споживачам (без ПДВ)</t>
  </si>
  <si>
    <t>Тариф на постачання  теплової енергії без ІТП</t>
  </si>
  <si>
    <t>4.</t>
  </si>
  <si>
    <t>Тариф на постачання  теплової енергії з ІТП</t>
  </si>
  <si>
    <t>Двоставковий тариф на  постачання теплової енергії без ІТП без вузлів комерційного обліку, умовно - постійні витрати (без ПДВ)</t>
  </si>
  <si>
    <t>Повна планована собівартість постачання  теплової енергії</t>
  </si>
  <si>
    <t>Планований прибуток у тарифах на постачання  теплової енергії</t>
  </si>
  <si>
    <t>Місячна абонентська плата за постачання  теплової енергії на одиницю теплового навантаження</t>
  </si>
  <si>
    <t>Двоставковий тариф на  постачання теплової енергії без ІТП з вузлами комерційного обліку, умовно - постійні витрати (без ПДВ)</t>
  </si>
  <si>
    <t>Двоставковий тариф на  постачання теплової енергії з ІТП без вузлів комерційного обліку, умовно - постійні витрати (без ПДВ)</t>
  </si>
  <si>
    <t>Двоставковий тариф на  постачання теплової енергії з ІТП з вузлами комерційного обліку, умовно - постійні витрати (без ПДВ)</t>
  </si>
  <si>
    <t>Одноставковий тариф на постачання  теплової енергії власним споживачам (з ПДВ)</t>
  </si>
  <si>
    <t>25.1</t>
  </si>
  <si>
    <t>25.2</t>
  </si>
  <si>
    <t>26.1</t>
  </si>
  <si>
    <t>26.2</t>
  </si>
  <si>
    <t>Двоставковий тариф на  постачання теплової енергії без ІТП без вузлів комерційного обліку, умовно - постійні витрати (з ПДВ)</t>
  </si>
  <si>
    <t>Двоставковий тариф на  постачання теплової енергії без ІТП з вузлами комерційного обліку, умовно - постійні витрати (з ПДВ)</t>
  </si>
  <si>
    <t>33</t>
  </si>
  <si>
    <t>34</t>
  </si>
  <si>
    <t>35</t>
  </si>
  <si>
    <t>36</t>
  </si>
  <si>
    <t>Двоставковий тариф на  постачання теплової енергії з ІТП без вузлів комерційного обліку, умовно - постійні витрати (з ПДВ)</t>
  </si>
  <si>
    <t>37</t>
  </si>
  <si>
    <t>38</t>
  </si>
  <si>
    <t>39</t>
  </si>
  <si>
    <t>40</t>
  </si>
  <si>
    <t>41</t>
  </si>
  <si>
    <t>Двоставковий тариф на  постачання теплової енергії з ІТП з вузлами комерційного обліку, умовно - постійні витрати (з ПДВ)</t>
  </si>
  <si>
    <t>42</t>
  </si>
  <si>
    <t>43</t>
  </si>
  <si>
    <t>44</t>
  </si>
  <si>
    <t>45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</si>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</sst>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#,##0.000"/>
    <numFmt numFmtId="168" formatCode="#,##0.0000"/>
    <numFmt numFmtId="169" formatCode="_-* #,##0\ _₽_-;\-* #,##0\ _₽_-;_-* &quot;-&quot;??\ _₽_-;_-@_-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1"/>
      <color rgb="FF0000CC"/>
      <name val="Calibri"/>
      <family val="2"/>
      <charset val="204"/>
      <scheme val="minor"/>
    </font>
    <font>
      <sz val="9"/>
      <color rgb="FF0000CC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color theme="5" tint="-0.499984740745262"/>
      <name val="Times New Roman"/>
      <family val="1"/>
      <charset val="204"/>
    </font>
    <font>
      <sz val="11"/>
      <color theme="5" tint="-0.499984740745262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CC"/>
      <name val="Calibri"/>
      <family val="2"/>
      <charset val="204"/>
      <scheme val="minor"/>
    </font>
    <font>
      <b/>
      <sz val="11"/>
      <color rgb="FF0000CC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5" tint="-0.499984740745262"/>
      <name val="Calibri"/>
      <family val="2"/>
      <charset val="204"/>
      <scheme val="minor"/>
    </font>
    <font>
      <b/>
      <sz val="13"/>
      <color rgb="FF0000C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Times New Roman"/>
      <family val="1"/>
      <charset val="204"/>
    </font>
    <font>
      <vertAlign val="superscript"/>
      <sz val="9"/>
      <color rgb="FF0000CC"/>
      <name val="Times New Roman"/>
      <family val="1"/>
      <charset val="204"/>
    </font>
    <font>
      <b/>
      <vertAlign val="superscript"/>
      <sz val="10"/>
      <color rgb="FF0000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CC"/>
      <name val="Times New Roman"/>
      <family val="1"/>
      <charset val="204"/>
    </font>
    <font>
      <b/>
      <sz val="12"/>
      <color theme="5" tint="-0.499984740745262"/>
      <name val="Times New Roman"/>
      <family val="1"/>
      <charset val="204"/>
    </font>
    <font>
      <b/>
      <sz val="12"/>
      <color theme="5" tint="-0.499984740745262"/>
      <name val="Calibri"/>
      <family val="2"/>
      <charset val="204"/>
      <scheme val="minor"/>
    </font>
    <font>
      <b/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Calibri"/>
      <family val="2"/>
      <charset val="204"/>
      <scheme val="minor"/>
    </font>
    <font>
      <b/>
      <sz val="10"/>
      <color theme="5" tint="-0.499984740745262"/>
      <name val="Times New Roman"/>
      <family val="1"/>
      <charset val="204"/>
    </font>
    <font>
      <b/>
      <sz val="8"/>
      <color theme="5" tint="-0.499984740745262"/>
      <name val="Times New Roman"/>
      <family val="1"/>
      <charset val="204"/>
    </font>
    <font>
      <sz val="8"/>
      <color theme="5" tint="-0.49998474074526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9"/>
      <color theme="5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4" fillId="0" borderId="0"/>
  </cellStyleXfs>
  <cellXfs count="478">
    <xf numFmtId="0" fontId="0" fillId="0" borderId="0" xfId="0"/>
    <xf numFmtId="49" fontId="4" fillId="2" borderId="0" xfId="3" applyNumberFormat="1" applyFont="1" applyFill="1" applyProtection="1"/>
    <xf numFmtId="0" fontId="4" fillId="2" borderId="0" xfId="3" applyFont="1" applyFill="1" applyAlignment="1" applyProtection="1">
      <alignment horizontal="center" vertical="center" wrapText="1"/>
    </xf>
    <xf numFmtId="0" fontId="4" fillId="2" borderId="0" xfId="3" applyFont="1" applyFill="1" applyProtection="1"/>
    <xf numFmtId="0" fontId="4" fillId="2" borderId="0" xfId="3" applyFont="1" applyFill="1" applyAlignment="1" applyProtection="1">
      <alignment wrapText="1"/>
    </xf>
    <xf numFmtId="0" fontId="4" fillId="2" borderId="0" xfId="3" applyFont="1" applyFill="1" applyAlignment="1" applyProtection="1">
      <alignment vertical="top" wrapText="1"/>
    </xf>
    <xf numFmtId="0" fontId="1" fillId="2" borderId="0" xfId="3" applyFill="1" applyProtection="1"/>
    <xf numFmtId="0" fontId="4" fillId="2" borderId="0" xfId="3" applyFont="1" applyFill="1" applyBorder="1" applyAlignment="1" applyProtection="1"/>
    <xf numFmtId="0" fontId="4" fillId="2" borderId="0" xfId="3" applyFont="1" applyFill="1" applyBorder="1" applyAlignment="1" applyProtection="1">
      <alignment horizontal="right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center" vertical="center" wrapText="1"/>
    </xf>
    <xf numFmtId="49" fontId="10" fillId="2" borderId="4" xfId="3" applyNumberFormat="1" applyFont="1" applyFill="1" applyBorder="1" applyAlignment="1" applyProtection="1">
      <alignment horizontal="center" vertical="center" wrapText="1"/>
    </xf>
    <xf numFmtId="0" fontId="10" fillId="2" borderId="4" xfId="3" applyFont="1" applyFill="1" applyBorder="1" applyAlignment="1" applyProtection="1">
      <alignment vertical="center" wrapText="1"/>
    </xf>
    <xf numFmtId="0" fontId="12" fillId="2" borderId="4" xfId="3" applyFont="1" applyFill="1" applyBorder="1" applyAlignment="1" applyProtection="1">
      <alignment horizontal="center" vertical="center" wrapText="1"/>
    </xf>
    <xf numFmtId="4" fontId="11" fillId="2" borderId="4" xfId="3" applyNumberFormat="1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 wrapText="1"/>
    </xf>
    <xf numFmtId="0" fontId="9" fillId="2" borderId="4" xfId="3" applyFont="1" applyFill="1" applyBorder="1" applyAlignment="1" applyProtection="1">
      <alignment horizontal="left" vertical="center" wrapText="1" indent="1"/>
    </xf>
    <xf numFmtId="4" fontId="5" fillId="2" borderId="4" xfId="3" applyNumberFormat="1" applyFont="1" applyFill="1" applyBorder="1" applyAlignment="1" applyProtection="1">
      <alignment horizontal="center" vertical="center" wrapText="1"/>
    </xf>
    <xf numFmtId="0" fontId="13" fillId="2" borderId="0" xfId="3" applyFont="1" applyFill="1" applyProtection="1"/>
    <xf numFmtId="0" fontId="14" fillId="2" borderId="4" xfId="3" applyFont="1" applyFill="1" applyBorder="1" applyAlignment="1" applyProtection="1">
      <alignment vertical="center" wrapText="1"/>
    </xf>
    <xf numFmtId="4" fontId="15" fillId="2" borderId="4" xfId="3" applyNumberFormat="1" applyFont="1" applyFill="1" applyBorder="1" applyAlignment="1" applyProtection="1">
      <alignment horizontal="center" vertical="center" wrapText="1"/>
    </xf>
    <xf numFmtId="4" fontId="1" fillId="2" borderId="0" xfId="3" applyNumberFormat="1" applyFill="1" applyProtection="1"/>
    <xf numFmtId="0" fontId="10" fillId="2" borderId="4" xfId="3" applyFont="1" applyFill="1" applyBorder="1" applyAlignment="1" applyProtection="1">
      <alignment vertical="top" wrapText="1"/>
    </xf>
    <xf numFmtId="0" fontId="10" fillId="2" borderId="4" xfId="3" applyFont="1" applyFill="1" applyBorder="1" applyAlignment="1" applyProtection="1">
      <alignment horizontal="center" vertical="center" wrapText="1"/>
    </xf>
    <xf numFmtId="0" fontId="1" fillId="2" borderId="0" xfId="3" applyFill="1" applyAlignment="1" applyProtection="1">
      <alignment vertical="center"/>
    </xf>
    <xf numFmtId="49" fontId="10" fillId="2" borderId="4" xfId="3" applyNumberFormat="1" applyFont="1" applyFill="1" applyBorder="1" applyAlignment="1" applyProtection="1">
      <alignment horizontal="center" vertical="top" wrapText="1"/>
    </xf>
    <xf numFmtId="4" fontId="16" fillId="2" borderId="4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Alignment="1" applyProtection="1">
      <alignment vertical="top"/>
    </xf>
    <xf numFmtId="0" fontId="5" fillId="2" borderId="0" xfId="3" applyFont="1" applyFill="1" applyProtection="1"/>
    <xf numFmtId="49" fontId="17" fillId="2" borderId="0" xfId="3" applyNumberFormat="1" applyFont="1" applyFill="1" applyProtection="1"/>
    <xf numFmtId="0" fontId="17" fillId="2" borderId="0" xfId="3" applyFont="1" applyFill="1" applyAlignment="1" applyProtection="1">
      <alignment horizontal="justify" wrapText="1"/>
    </xf>
    <xf numFmtId="0" fontId="17" fillId="2" borderId="0" xfId="3" applyFont="1" applyFill="1" applyAlignment="1" applyProtection="1">
      <alignment horizontal="center" wrapText="1"/>
    </xf>
    <xf numFmtId="0" fontId="18" fillId="2" borderId="0" xfId="3" applyFont="1" applyFill="1" applyProtection="1"/>
    <xf numFmtId="49" fontId="19" fillId="2" borderId="0" xfId="3" applyNumberFormat="1" applyFont="1" applyFill="1" applyProtection="1"/>
    <xf numFmtId="0" fontId="20" fillId="2" borderId="0" xfId="3" applyFont="1" applyFill="1" applyAlignment="1" applyProtection="1">
      <alignment horizontal="justify" vertical="top" wrapText="1"/>
    </xf>
    <xf numFmtId="0" fontId="20" fillId="2" borderId="0" xfId="3" applyFont="1" applyFill="1" applyAlignment="1" applyProtection="1">
      <alignment horizontal="center" vertical="top" wrapText="1"/>
    </xf>
    <xf numFmtId="0" fontId="0" fillId="2" borderId="0" xfId="3" applyFont="1" applyFill="1" applyProtection="1"/>
    <xf numFmtId="0" fontId="1" fillId="2" borderId="0" xfId="3" applyFill="1" applyAlignment="1" applyProtection="1">
      <alignment horizontal="center" vertical="center"/>
    </xf>
    <xf numFmtId="2" fontId="1" fillId="2" borderId="0" xfId="3" applyNumberFormat="1" applyFill="1" applyProtection="1"/>
    <xf numFmtId="0" fontId="0" fillId="2" borderId="0" xfId="3" applyFont="1" applyFill="1" applyBorder="1" applyProtection="1"/>
    <xf numFmtId="0" fontId="1" fillId="2" borderId="0" xfId="3" applyFill="1" applyBorder="1" applyAlignment="1" applyProtection="1">
      <alignment horizontal="center" vertical="center"/>
    </xf>
    <xf numFmtId="4" fontId="11" fillId="2" borderId="0" xfId="3" applyNumberFormat="1" applyFont="1" applyFill="1" applyBorder="1" applyAlignment="1" applyProtection="1">
      <alignment horizontal="center" vertical="center" wrapText="1"/>
    </xf>
    <xf numFmtId="0" fontId="1" fillId="2" borderId="0" xfId="3" applyFill="1" applyBorder="1" applyProtection="1"/>
    <xf numFmtId="4" fontId="1" fillId="2" borderId="0" xfId="3" applyNumberFormat="1" applyFill="1" applyBorder="1" applyProtection="1"/>
    <xf numFmtId="0" fontId="13" fillId="2" borderId="0" xfId="3" applyFont="1" applyFill="1" applyAlignment="1" applyProtection="1">
      <alignment vertical="center"/>
    </xf>
    <xf numFmtId="49" fontId="6" fillId="2" borderId="0" xfId="3" applyNumberFormat="1" applyFont="1" applyFill="1" applyProtection="1"/>
    <xf numFmtId="0" fontId="6" fillId="2" borderId="0" xfId="3" applyFont="1" applyFill="1" applyAlignment="1" applyProtection="1">
      <alignment horizontal="justify" wrapText="1"/>
    </xf>
    <xf numFmtId="0" fontId="6" fillId="2" borderId="0" xfId="3" applyFont="1" applyFill="1" applyAlignment="1" applyProtection="1">
      <alignment horizontal="center" wrapText="1"/>
    </xf>
    <xf numFmtId="0" fontId="22" fillId="2" borderId="0" xfId="3" applyFont="1" applyFill="1" applyProtection="1"/>
    <xf numFmtId="0" fontId="9" fillId="2" borderId="0" xfId="3" applyFont="1" applyFill="1" applyAlignment="1" applyProtection="1">
      <alignment horizontal="justify" vertical="top" wrapText="1"/>
    </xf>
    <xf numFmtId="0" fontId="9" fillId="2" borderId="0" xfId="3" applyFont="1" applyFill="1" applyAlignment="1" applyProtection="1">
      <alignment horizontal="center" vertical="top" wrapText="1"/>
    </xf>
    <xf numFmtId="0" fontId="13" fillId="2" borderId="0" xfId="3" applyFont="1" applyFill="1" applyAlignment="1" applyProtection="1">
      <alignment horizontal="center" vertical="center"/>
    </xf>
    <xf numFmtId="2" fontId="13" fillId="2" borderId="0" xfId="3" applyNumberFormat="1" applyFont="1" applyFill="1" applyProtection="1"/>
    <xf numFmtId="0" fontId="21" fillId="2" borderId="0" xfId="3" applyFont="1" applyFill="1" applyAlignment="1" applyProtection="1">
      <alignment vertical="top" wrapText="1"/>
    </xf>
    <xf numFmtId="49" fontId="25" fillId="2" borderId="0" xfId="3" applyNumberFormat="1" applyFont="1" applyFill="1" applyProtection="1"/>
    <xf numFmtId="0" fontId="25" fillId="2" borderId="0" xfId="3" applyFont="1" applyFill="1" applyAlignment="1" applyProtection="1">
      <alignment horizontal="justify" wrapText="1"/>
    </xf>
    <xf numFmtId="0" fontId="26" fillId="2" borderId="0" xfId="3" applyFont="1" applyFill="1" applyAlignment="1" applyProtection="1">
      <alignment horizontal="center" wrapText="1"/>
    </xf>
    <xf numFmtId="0" fontId="3" fillId="2" borderId="0" xfId="3" applyFont="1" applyFill="1" applyProtection="1"/>
    <xf numFmtId="0" fontId="25" fillId="2" borderId="0" xfId="3" applyFont="1" applyFill="1" applyProtection="1"/>
    <xf numFmtId="1" fontId="1" fillId="0" borderId="0" xfId="5" applyNumberFormat="1"/>
    <xf numFmtId="0" fontId="1" fillId="0" borderId="0" xfId="5"/>
    <xf numFmtId="0" fontId="19" fillId="0" borderId="0" xfId="5" applyFont="1" applyFill="1"/>
    <xf numFmtId="49" fontId="19" fillId="0" borderId="0" xfId="5" applyNumberFormat="1" applyFont="1" applyFill="1" applyAlignment="1">
      <alignment horizontal="right"/>
    </xf>
    <xf numFmtId="0" fontId="25" fillId="0" borderId="0" xfId="5" applyFont="1" applyFill="1" applyAlignment="1">
      <alignment horizontal="left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1" fillId="0" borderId="0" xfId="5" applyAlignment="1">
      <alignment horizontal="center"/>
    </xf>
    <xf numFmtId="49" fontId="20" fillId="0" borderId="4" xfId="5" applyNumberFormat="1" applyFont="1" applyFill="1" applyBorder="1" applyAlignment="1">
      <alignment horizontal="center" vertical="center" wrapText="1"/>
    </xf>
    <xf numFmtId="0" fontId="20" fillId="0" borderId="4" xfId="5" applyFont="1" applyFill="1" applyBorder="1" applyAlignment="1">
      <alignment horizontal="center" vertical="center" wrapText="1"/>
    </xf>
    <xf numFmtId="0" fontId="31" fillId="0" borderId="4" xfId="5" applyFont="1" applyBorder="1" applyAlignment="1">
      <alignment horizontal="center" vertical="center"/>
    </xf>
    <xf numFmtId="0" fontId="1" fillId="0" borderId="0" xfId="5" applyFont="1" applyAlignment="1"/>
    <xf numFmtId="49" fontId="32" fillId="0" borderId="4" xfId="5" applyNumberFormat="1" applyFont="1" applyFill="1" applyBorder="1" applyAlignment="1">
      <alignment horizontal="center" vertical="center" wrapText="1"/>
    </xf>
    <xf numFmtId="0" fontId="32" fillId="0" borderId="4" xfId="5" applyFont="1" applyFill="1" applyBorder="1" applyAlignment="1">
      <alignment horizontal="left" vertical="center" wrapText="1"/>
    </xf>
    <xf numFmtId="0" fontId="32" fillId="0" borderId="4" xfId="5" applyFont="1" applyFill="1" applyBorder="1" applyAlignment="1">
      <alignment horizontal="center" vertical="center" wrapText="1"/>
    </xf>
    <xf numFmtId="4" fontId="32" fillId="0" borderId="4" xfId="5" applyNumberFormat="1" applyFont="1" applyFill="1" applyBorder="1" applyAlignment="1">
      <alignment horizontal="center" vertical="center" wrapText="1"/>
    </xf>
    <xf numFmtId="0" fontId="3" fillId="0" borderId="0" xfId="5" applyFont="1"/>
    <xf numFmtId="0" fontId="32" fillId="0" borderId="4" xfId="5" applyFont="1" applyFill="1" applyBorder="1" applyAlignment="1">
      <alignment vertical="center" wrapText="1"/>
    </xf>
    <xf numFmtId="49" fontId="33" fillId="0" borderId="4" xfId="5" applyNumberFormat="1" applyFont="1" applyFill="1" applyBorder="1" applyAlignment="1">
      <alignment horizontal="center" vertical="center" wrapText="1"/>
    </xf>
    <xf numFmtId="0" fontId="33" fillId="0" borderId="4" xfId="5" applyFont="1" applyFill="1" applyBorder="1" applyAlignment="1">
      <alignment vertical="center" wrapText="1"/>
    </xf>
    <xf numFmtId="0" fontId="33" fillId="0" borderId="4" xfId="5" applyFont="1" applyFill="1" applyBorder="1" applyAlignment="1">
      <alignment horizontal="center" vertical="center" wrapText="1"/>
    </xf>
    <xf numFmtId="164" fontId="33" fillId="0" borderId="4" xfId="5" applyNumberFormat="1" applyFont="1" applyFill="1" applyBorder="1" applyAlignment="1">
      <alignment horizontal="center" vertical="center" wrapText="1"/>
    </xf>
    <xf numFmtId="0" fontId="34" fillId="0" borderId="0" xfId="5" applyFont="1"/>
    <xf numFmtId="49" fontId="33" fillId="2" borderId="8" xfId="5" applyNumberFormat="1" applyFont="1" applyFill="1" applyBorder="1" applyAlignment="1">
      <alignment horizontal="center" vertical="center" wrapText="1"/>
    </xf>
    <xf numFmtId="0" fontId="35" fillId="2" borderId="4" xfId="5" applyFont="1" applyFill="1" applyBorder="1" applyAlignment="1">
      <alignment vertical="center" wrapText="1"/>
    </xf>
    <xf numFmtId="0" fontId="35" fillId="2" borderId="4" xfId="5" applyFont="1" applyFill="1" applyBorder="1" applyAlignment="1">
      <alignment horizontal="center" vertical="center" wrapText="1"/>
    </xf>
    <xf numFmtId="164" fontId="35" fillId="2" borderId="4" xfId="5" applyNumberFormat="1" applyFont="1" applyFill="1" applyBorder="1" applyAlignment="1">
      <alignment horizontal="center" vertical="center" wrapText="1"/>
    </xf>
    <xf numFmtId="0" fontId="30" fillId="0" borderId="4" xfId="5" applyFont="1" applyFill="1" applyBorder="1" applyAlignment="1">
      <alignment horizontal="left" vertical="center" wrapText="1"/>
    </xf>
    <xf numFmtId="0" fontId="30" fillId="0" borderId="4" xfId="5" applyFont="1" applyFill="1" applyBorder="1" applyAlignment="1">
      <alignment horizontal="center" vertical="center" wrapText="1"/>
    </xf>
    <xf numFmtId="4" fontId="30" fillId="0" borderId="4" xfId="5" applyNumberFormat="1" applyFont="1" applyFill="1" applyBorder="1" applyAlignment="1">
      <alignment horizontal="center" vertical="center" wrapText="1"/>
    </xf>
    <xf numFmtId="0" fontId="32" fillId="2" borderId="4" xfId="5" applyFont="1" applyFill="1" applyBorder="1" applyAlignment="1">
      <alignment vertical="center" wrapText="1"/>
    </xf>
    <xf numFmtId="49" fontId="11" fillId="0" borderId="4" xfId="5" applyNumberFormat="1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vertical="center" wrapText="1"/>
    </xf>
    <xf numFmtId="0" fontId="11" fillId="0" borderId="4" xfId="5" applyFont="1" applyFill="1" applyBorder="1" applyAlignment="1">
      <alignment horizontal="center" vertical="center" wrapText="1"/>
    </xf>
    <xf numFmtId="4" fontId="11" fillId="0" borderId="4" xfId="5" applyNumberFormat="1" applyFont="1" applyFill="1" applyBorder="1" applyAlignment="1">
      <alignment horizontal="center" vertical="center" wrapText="1"/>
    </xf>
    <xf numFmtId="43" fontId="13" fillId="0" borderId="0" xfId="1" applyNumberFormat="1" applyFont="1"/>
    <xf numFmtId="0" fontId="36" fillId="0" borderId="0" xfId="5" applyFont="1"/>
    <xf numFmtId="0" fontId="1" fillId="0" borderId="0" xfId="5" applyFont="1"/>
    <xf numFmtId="0" fontId="13" fillId="0" borderId="0" xfId="5" applyFont="1"/>
    <xf numFmtId="49" fontId="32" fillId="0" borderId="13" xfId="5" applyNumberFormat="1" applyFont="1" applyFill="1" applyBorder="1" applyAlignment="1">
      <alignment horizontal="center" vertical="center" wrapText="1"/>
    </xf>
    <xf numFmtId="0" fontId="32" fillId="0" borderId="13" xfId="5" applyFont="1" applyFill="1" applyBorder="1" applyAlignment="1">
      <alignment vertical="center" wrapText="1"/>
    </xf>
    <xf numFmtId="0" fontId="32" fillId="0" borderId="13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" fillId="0" borderId="0" xfId="5" applyFont="1"/>
    <xf numFmtId="49" fontId="15" fillId="0" borderId="4" xfId="5" applyNumberFormat="1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vertical="center" wrapText="1"/>
    </xf>
    <xf numFmtId="0" fontId="15" fillId="0" borderId="4" xfId="5" applyFont="1" applyFill="1" applyBorder="1" applyAlignment="1">
      <alignment horizontal="center" vertical="center" wrapText="1"/>
    </xf>
    <xf numFmtId="4" fontId="15" fillId="0" borderId="4" xfId="5" applyNumberFormat="1" applyFont="1" applyFill="1" applyBorder="1" applyAlignment="1">
      <alignment horizontal="center" vertical="center" wrapText="1"/>
    </xf>
    <xf numFmtId="1" fontId="2" fillId="0" borderId="0" xfId="5" applyNumberFormat="1" applyFont="1"/>
    <xf numFmtId="0" fontId="37" fillId="0" borderId="0" xfId="5" applyFont="1" applyFill="1" applyBorder="1" applyAlignment="1">
      <alignment horizontal="center" vertical="center" wrapText="1"/>
    </xf>
    <xf numFmtId="1" fontId="38" fillId="0" borderId="0" xfId="5" applyNumberFormat="1" applyFont="1"/>
    <xf numFmtId="0" fontId="38" fillId="0" borderId="0" xfId="5" applyFont="1"/>
    <xf numFmtId="49" fontId="37" fillId="0" borderId="4" xfId="5" applyNumberFormat="1" applyFont="1" applyFill="1" applyBorder="1" applyAlignment="1">
      <alignment horizontal="center" vertical="center" wrapText="1"/>
    </xf>
    <xf numFmtId="0" fontId="37" fillId="0" borderId="4" xfId="5" applyFont="1" applyFill="1" applyBorder="1" applyAlignment="1">
      <alignment vertical="center" wrapText="1"/>
    </xf>
    <xf numFmtId="0" fontId="37" fillId="0" borderId="4" xfId="5" applyFont="1" applyFill="1" applyBorder="1" applyAlignment="1">
      <alignment horizontal="center" vertical="center" wrapText="1"/>
    </xf>
    <xf numFmtId="4" fontId="37" fillId="0" borderId="4" xfId="5" applyNumberFormat="1" applyFont="1" applyFill="1" applyBorder="1" applyAlignment="1">
      <alignment horizontal="center" vertical="center" wrapText="1"/>
    </xf>
    <xf numFmtId="49" fontId="26" fillId="0" borderId="0" xfId="5" applyNumberFormat="1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vertical="center" wrapText="1"/>
    </xf>
    <xf numFmtId="0" fontId="26" fillId="0" borderId="0" xfId="5" applyFont="1" applyFill="1" applyBorder="1" applyAlignment="1">
      <alignment horizontal="center" vertical="center" wrapText="1"/>
    </xf>
    <xf numFmtId="2" fontId="39" fillId="0" borderId="0" xfId="5" applyNumberFormat="1" applyFont="1" applyFill="1" applyBorder="1" applyAlignment="1">
      <alignment horizontal="center" vertical="center" wrapText="1"/>
    </xf>
    <xf numFmtId="49" fontId="17" fillId="0" borderId="0" xfId="5" applyNumberFormat="1" applyFont="1"/>
    <xf numFmtId="0" fontId="17" fillId="0" borderId="0" xfId="5" applyFont="1" applyAlignment="1">
      <alignment horizontal="justify" wrapText="1"/>
    </xf>
    <xf numFmtId="0" fontId="18" fillId="0" borderId="0" xfId="5" applyFont="1"/>
    <xf numFmtId="49" fontId="19" fillId="0" borderId="0" xfId="5" applyNumberFormat="1" applyFont="1"/>
    <xf numFmtId="0" fontId="20" fillId="0" borderId="0" xfId="5" applyFont="1" applyAlignment="1">
      <alignment horizontal="justify" vertical="top" wrapText="1"/>
    </xf>
    <xf numFmtId="49" fontId="19" fillId="0" borderId="0" xfId="5" applyNumberFormat="1" applyFont="1" applyAlignment="1">
      <alignment horizontal="right"/>
    </xf>
    <xf numFmtId="49" fontId="1" fillId="0" borderId="0" xfId="5" applyNumberFormat="1" applyAlignment="1">
      <alignment horizontal="right"/>
    </xf>
    <xf numFmtId="0" fontId="0" fillId="0" borderId="0" xfId="5" applyFont="1"/>
    <xf numFmtId="4" fontId="1" fillId="0" borderId="0" xfId="5" applyNumberFormat="1"/>
    <xf numFmtId="0" fontId="40" fillId="0" borderId="0" xfId="5" applyFont="1"/>
    <xf numFmtId="0" fontId="19" fillId="0" borderId="0" xfId="5" applyFont="1" applyFill="1" applyBorder="1" applyAlignment="1"/>
    <xf numFmtId="0" fontId="19" fillId="0" borderId="14" xfId="5" applyFont="1" applyFill="1" applyBorder="1" applyAlignment="1">
      <alignment horizontal="right"/>
    </xf>
    <xf numFmtId="0" fontId="5" fillId="0" borderId="4" xfId="3" applyFont="1" applyFill="1" applyBorder="1" applyAlignment="1" applyProtection="1">
      <alignment horizontal="center" vertical="center" wrapText="1"/>
    </xf>
    <xf numFmtId="0" fontId="41" fillId="0" borderId="0" xfId="5" applyFont="1"/>
    <xf numFmtId="2" fontId="33" fillId="0" borderId="4" xfId="5" applyNumberFormat="1" applyFont="1" applyFill="1" applyBorder="1" applyAlignment="1">
      <alignment horizontal="center" vertical="center" wrapText="1"/>
    </xf>
    <xf numFmtId="0" fontId="42" fillId="0" borderId="0" xfId="5" applyFont="1"/>
    <xf numFmtId="0" fontId="43" fillId="0" borderId="0" xfId="5" applyFont="1"/>
    <xf numFmtId="0" fontId="42" fillId="2" borderId="0" xfId="5" applyFont="1" applyFill="1"/>
    <xf numFmtId="0" fontId="43" fillId="2" borderId="0" xfId="5" applyFont="1" applyFill="1"/>
    <xf numFmtId="164" fontId="5" fillId="2" borderId="4" xfId="5" applyNumberFormat="1" applyFont="1" applyFill="1" applyBorder="1" applyAlignment="1">
      <alignment horizontal="center" vertical="center" wrapText="1"/>
    </xf>
    <xf numFmtId="43" fontId="44" fillId="0" borderId="0" xfId="1" applyNumberFormat="1" applyFont="1"/>
    <xf numFmtId="0" fontId="45" fillId="0" borderId="0" xfId="5" applyFont="1"/>
    <xf numFmtId="1" fontId="45" fillId="0" borderId="0" xfId="5" applyNumberFormat="1" applyFont="1"/>
    <xf numFmtId="1" fontId="46" fillId="0" borderId="0" xfId="5" applyNumberFormat="1" applyFont="1"/>
    <xf numFmtId="0" fontId="46" fillId="0" borderId="0" xfId="5" applyFont="1"/>
    <xf numFmtId="1" fontId="40" fillId="0" borderId="0" xfId="5" applyNumberFormat="1" applyFont="1"/>
    <xf numFmtId="0" fontId="17" fillId="0" borderId="0" xfId="5" applyFont="1" applyAlignment="1">
      <alignment horizontal="center" wrapText="1"/>
    </xf>
    <xf numFmtId="0" fontId="20" fillId="0" borderId="0" xfId="5" applyFont="1" applyAlignment="1">
      <alignment horizontal="center" vertical="top" wrapText="1"/>
    </xf>
    <xf numFmtId="0" fontId="19" fillId="0" borderId="14" xfId="5" applyFont="1" applyFill="1" applyBorder="1" applyAlignment="1"/>
    <xf numFmtId="2" fontId="11" fillId="0" borderId="4" xfId="5" applyNumberFormat="1" applyFont="1" applyFill="1" applyBorder="1" applyAlignment="1">
      <alignment horizontal="center" vertical="center" wrapText="1"/>
    </xf>
    <xf numFmtId="164" fontId="16" fillId="2" borderId="4" xfId="5" applyNumberFormat="1" applyFont="1" applyFill="1" applyBorder="1" applyAlignment="1">
      <alignment horizontal="center" vertical="center" wrapText="1"/>
    </xf>
    <xf numFmtId="0" fontId="32" fillId="0" borderId="0" xfId="5" applyFont="1" applyFill="1" applyBorder="1" applyAlignment="1">
      <alignment horizontal="center" vertical="center" wrapText="1"/>
    </xf>
    <xf numFmtId="43" fontId="38" fillId="0" borderId="0" xfId="1" applyNumberFormat="1" applyFont="1"/>
    <xf numFmtId="0" fontId="5" fillId="0" borderId="0" xfId="4" applyFont="1" applyAlignment="1" applyProtection="1">
      <alignment vertical="center" wrapText="1"/>
    </xf>
    <xf numFmtId="0" fontId="19" fillId="0" borderId="0" xfId="5" applyFont="1" applyFill="1" applyBorder="1" applyAlignment="1">
      <alignment horizontal="right"/>
    </xf>
    <xf numFmtId="0" fontId="25" fillId="0" borderId="4" xfId="5" applyFont="1" applyFill="1" applyBorder="1" applyAlignment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165" fontId="11" fillId="0" borderId="4" xfId="5" applyNumberFormat="1" applyFont="1" applyFill="1" applyBorder="1" applyAlignment="1">
      <alignment horizontal="center" vertical="center" wrapText="1"/>
    </xf>
    <xf numFmtId="165" fontId="33" fillId="0" borderId="9" xfId="5" applyNumberFormat="1" applyFont="1" applyFill="1" applyBorder="1" applyAlignment="1">
      <alignment horizontal="center" vertical="center" wrapText="1"/>
    </xf>
    <xf numFmtId="165" fontId="33" fillId="0" borderId="4" xfId="5" applyNumberFormat="1" applyFont="1" applyFill="1" applyBorder="1" applyAlignment="1">
      <alignment horizontal="center" vertical="center" wrapText="1"/>
    </xf>
    <xf numFmtId="49" fontId="48" fillId="0" borderId="0" xfId="5" applyNumberFormat="1" applyFont="1"/>
    <xf numFmtId="0" fontId="48" fillId="0" borderId="0" xfId="5" applyFont="1" applyAlignment="1">
      <alignment horizontal="justify" wrapText="1"/>
    </xf>
    <xf numFmtId="0" fontId="48" fillId="0" borderId="0" xfId="5" applyFont="1" applyAlignment="1">
      <alignment wrapText="1"/>
    </xf>
    <xf numFmtId="0" fontId="49" fillId="0" borderId="0" xfId="5" applyFont="1"/>
    <xf numFmtId="0" fontId="20" fillId="0" borderId="0" xfId="5" applyFont="1" applyAlignment="1">
      <alignment vertical="top" wrapText="1"/>
    </xf>
    <xf numFmtId="49" fontId="5" fillId="2" borderId="0" xfId="3" applyNumberFormat="1" applyFont="1" applyFill="1" applyAlignment="1" applyProtection="1">
      <alignment vertical="center" wrapText="1"/>
    </xf>
    <xf numFmtId="49" fontId="11" fillId="2" borderId="4" xfId="3" applyNumberFormat="1" applyFont="1" applyFill="1" applyBorder="1" applyAlignment="1" applyProtection="1">
      <alignment horizontal="center" vertical="center" wrapText="1"/>
    </xf>
    <xf numFmtId="49" fontId="5" fillId="2" borderId="4" xfId="3" applyNumberFormat="1" applyFont="1" applyFill="1" applyBorder="1" applyAlignment="1" applyProtection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10" fillId="2" borderId="0" xfId="3" applyFont="1" applyFill="1" applyBorder="1" applyAlignment="1" applyProtection="1">
      <alignment horizontal="center" vertical="center" wrapText="1"/>
    </xf>
    <xf numFmtId="4" fontId="10" fillId="2" borderId="4" xfId="3" applyNumberFormat="1" applyFont="1" applyFill="1" applyBorder="1" applyAlignment="1" applyProtection="1">
      <alignment horizontal="center" vertical="center" wrapText="1"/>
    </xf>
    <xf numFmtId="4" fontId="32" fillId="2" borderId="4" xfId="3" applyNumberFormat="1" applyFont="1" applyFill="1" applyBorder="1" applyAlignment="1" applyProtection="1">
      <alignment horizontal="center" vertical="center" wrapText="1"/>
    </xf>
    <xf numFmtId="49" fontId="33" fillId="2" borderId="4" xfId="3" applyNumberFormat="1" applyFont="1" applyFill="1" applyBorder="1" applyAlignment="1" applyProtection="1">
      <alignment horizontal="center" vertical="center" wrapText="1"/>
    </xf>
    <xf numFmtId="0" fontId="50" fillId="2" borderId="4" xfId="3" applyFont="1" applyFill="1" applyBorder="1" applyAlignment="1" applyProtection="1">
      <alignment vertical="center" wrapText="1"/>
    </xf>
    <xf numFmtId="0" fontId="43" fillId="2" borderId="0" xfId="3" applyFont="1" applyFill="1" applyProtection="1"/>
    <xf numFmtId="4" fontId="50" fillId="2" borderId="4" xfId="3" applyNumberFormat="1" applyFont="1" applyFill="1" applyBorder="1" applyAlignment="1" applyProtection="1">
      <alignment horizontal="center" vertical="center" wrapText="1"/>
    </xf>
    <xf numFmtId="4" fontId="50" fillId="2" borderId="4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2" fontId="9" fillId="2" borderId="4" xfId="6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" fontId="10" fillId="2" borderId="4" xfId="1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>
      <alignment horizontal="center" vertical="center"/>
    </xf>
    <xf numFmtId="0" fontId="1" fillId="2" borderId="0" xfId="3" applyFont="1" applyFill="1" applyProtection="1"/>
    <xf numFmtId="0" fontId="9" fillId="2" borderId="4" xfId="3" applyFont="1" applyFill="1" applyBorder="1" applyAlignment="1" applyProtection="1">
      <alignment horizontal="left" vertical="center" wrapText="1" indent="3"/>
    </xf>
    <xf numFmtId="4" fontId="9" fillId="2" borderId="4" xfId="3" applyNumberFormat="1" applyFont="1" applyFill="1" applyBorder="1" applyAlignment="1" applyProtection="1">
      <alignment horizontal="center" vertical="center" wrapText="1"/>
    </xf>
    <xf numFmtId="49" fontId="55" fillId="2" borderId="4" xfId="0" applyNumberFormat="1" applyFont="1" applyFill="1" applyBorder="1" applyAlignment="1">
      <alignment horizontal="center" vertical="center" wrapText="1"/>
    </xf>
    <xf numFmtId="4" fontId="55" fillId="2" borderId="4" xfId="1" applyNumberFormat="1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 wrapText="1"/>
    </xf>
    <xf numFmtId="0" fontId="56" fillId="2" borderId="4" xfId="3" applyFont="1" applyFill="1" applyBorder="1" applyAlignment="1" applyProtection="1">
      <alignment horizontal="left" vertical="center" wrapText="1" indent="1"/>
    </xf>
    <xf numFmtId="0" fontId="57" fillId="2" borderId="0" xfId="3" applyFont="1" applyFill="1" applyProtection="1"/>
    <xf numFmtId="4" fontId="23" fillId="2" borderId="4" xfId="3" applyNumberFormat="1" applyFont="1" applyFill="1" applyBorder="1" applyAlignment="1" applyProtection="1">
      <alignment horizontal="center" vertical="center" wrapText="1"/>
    </xf>
    <xf numFmtId="4" fontId="58" fillId="2" borderId="4" xfId="0" applyNumberFormat="1" applyFont="1" applyFill="1" applyBorder="1" applyAlignment="1">
      <alignment horizontal="center" vertical="center" wrapText="1"/>
    </xf>
    <xf numFmtId="4" fontId="56" fillId="2" borderId="4" xfId="0" applyNumberFormat="1" applyFont="1" applyFill="1" applyBorder="1" applyAlignment="1">
      <alignment horizontal="center" vertical="center" wrapText="1"/>
    </xf>
    <xf numFmtId="0" fontId="40" fillId="2" borderId="0" xfId="3" applyFont="1" applyFill="1" applyAlignment="1" applyProtection="1">
      <alignment vertical="center" wrapText="1"/>
    </xf>
    <xf numFmtId="166" fontId="1" fillId="2" borderId="0" xfId="3" applyNumberFormat="1" applyFill="1" applyProtection="1"/>
    <xf numFmtId="49" fontId="21" fillId="2" borderId="0" xfId="3" applyNumberFormat="1" applyFont="1" applyFill="1" applyBorder="1" applyAlignment="1" applyProtection="1">
      <alignment horizontal="center" vertical="center" wrapText="1"/>
    </xf>
    <xf numFmtId="0" fontId="21" fillId="2" borderId="0" xfId="4" applyFont="1" applyFill="1" applyAlignment="1" applyProtection="1">
      <alignment horizontal="justify" wrapText="1"/>
      <protection locked="0"/>
    </xf>
    <xf numFmtId="0" fontId="1" fillId="2" borderId="0" xfId="3" applyFont="1" applyFill="1"/>
    <xf numFmtId="0" fontId="21" fillId="2" borderId="0" xfId="4" applyFont="1" applyFill="1" applyAlignment="1" applyProtection="1">
      <alignment horizontal="center" wrapText="1"/>
      <protection locked="0"/>
    </xf>
    <xf numFmtId="0" fontId="19" fillId="2" borderId="0" xfId="3" applyFont="1" applyFill="1" applyProtection="1"/>
    <xf numFmtId="4" fontId="21" fillId="2" borderId="0" xfId="3" applyNumberFormat="1" applyFont="1" applyFill="1" applyBorder="1" applyAlignment="1" applyProtection="1">
      <alignment horizontal="center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</xf>
    <xf numFmtId="49" fontId="4" fillId="2" borderId="0" xfId="4" applyNumberFormat="1" applyFont="1" applyFill="1" applyProtection="1">
      <protection locked="0"/>
    </xf>
    <xf numFmtId="0" fontId="9" fillId="2" borderId="0" xfId="4" applyFont="1" applyFill="1" applyAlignment="1" applyProtection="1">
      <alignment horizontal="justify" vertical="top" wrapText="1"/>
      <protection locked="0"/>
    </xf>
    <xf numFmtId="0" fontId="5" fillId="2" borderId="4" xfId="3" applyFont="1" applyFill="1" applyBorder="1" applyAlignment="1" applyProtection="1">
      <alignment horizontal="center" vertical="center" wrapText="1"/>
    </xf>
    <xf numFmtId="0" fontId="34" fillId="2" borderId="0" xfId="3" applyFont="1" applyFill="1" applyProtection="1"/>
    <xf numFmtId="164" fontId="1" fillId="2" borderId="0" xfId="3" applyNumberFormat="1" applyFill="1" applyProtection="1"/>
    <xf numFmtId="0" fontId="6" fillId="2" borderId="0" xfId="4" applyFont="1" applyFill="1" applyAlignment="1" applyProtection="1">
      <alignment horizontal="justify" wrapText="1"/>
      <protection locked="0"/>
    </xf>
    <xf numFmtId="0" fontId="1" fillId="2" borderId="0" xfId="3" applyFill="1"/>
    <xf numFmtId="0" fontId="6" fillId="2" borderId="0" xfId="4" applyFont="1" applyFill="1" applyAlignment="1" applyProtection="1">
      <alignment horizontal="center" wrapText="1"/>
      <protection locked="0"/>
    </xf>
    <xf numFmtId="49" fontId="4" fillId="0" borderId="0" xfId="3" applyNumberFormat="1" applyFont="1" applyFill="1" applyProtection="1"/>
    <xf numFmtId="0" fontId="4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Protection="1"/>
    <xf numFmtId="0" fontId="4" fillId="0" borderId="0" xfId="3" applyFont="1" applyFill="1" applyAlignment="1" applyProtection="1">
      <alignment wrapText="1"/>
    </xf>
    <xf numFmtId="0" fontId="4" fillId="0" borderId="0" xfId="3" applyFont="1" applyFill="1" applyAlignment="1" applyProtection="1">
      <alignment vertical="top" wrapText="1"/>
    </xf>
    <xf numFmtId="0" fontId="1" fillId="0" borderId="0" xfId="3" applyFill="1" applyProtection="1"/>
    <xf numFmtId="0" fontId="4" fillId="0" borderId="0" xfId="3" applyFont="1" applyFill="1" applyBorder="1" applyAlignment="1" applyProtection="1"/>
    <xf numFmtId="0" fontId="4" fillId="0" borderId="0" xfId="3" applyFont="1" applyFill="1" applyBorder="1" applyAlignment="1" applyProtection="1">
      <alignment horizontal="right"/>
    </xf>
    <xf numFmtId="0" fontId="8" fillId="0" borderId="8" xfId="3" applyFont="1" applyFill="1" applyBorder="1" applyAlignment="1" applyProtection="1">
      <alignment horizontal="center" vertical="center" wrapText="1"/>
    </xf>
    <xf numFmtId="49" fontId="10" fillId="0" borderId="4" xfId="3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vertical="center" wrapText="1"/>
    </xf>
    <xf numFmtId="0" fontId="12" fillId="0" borderId="4" xfId="3" applyFont="1" applyFill="1" applyBorder="1" applyAlignment="1" applyProtection="1">
      <alignment horizontal="center" vertical="center" wrapText="1"/>
    </xf>
    <xf numFmtId="4" fontId="11" fillId="0" borderId="4" xfId="3" applyNumberFormat="1" applyFont="1" applyFill="1" applyBorder="1" applyAlignment="1" applyProtection="1">
      <alignment horizontal="center" vertical="center" wrapText="1"/>
    </xf>
    <xf numFmtId="4" fontId="11" fillId="4" borderId="4" xfId="3" applyNumberFormat="1" applyFont="1" applyFill="1" applyBorder="1" applyAlignment="1" applyProtection="1">
      <alignment horizontal="center" vertical="center" wrapText="1"/>
    </xf>
    <xf numFmtId="49" fontId="9" fillId="0" borderId="4" xfId="3" applyNumberFormat="1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left" vertical="center" wrapText="1" indent="1"/>
    </xf>
    <xf numFmtId="4" fontId="5" fillId="0" borderId="4" xfId="3" applyNumberFormat="1" applyFont="1" applyFill="1" applyBorder="1" applyAlignment="1" applyProtection="1">
      <alignment horizontal="center" vertical="center" wrapText="1"/>
    </xf>
    <xf numFmtId="4" fontId="16" fillId="0" borderId="4" xfId="3" applyNumberFormat="1" applyFont="1" applyFill="1" applyBorder="1" applyAlignment="1" applyProtection="1">
      <alignment horizontal="center" vertical="center" wrapText="1"/>
    </xf>
    <xf numFmtId="0" fontId="14" fillId="0" borderId="4" xfId="3" applyFont="1" applyFill="1" applyBorder="1" applyAlignment="1" applyProtection="1">
      <alignment vertical="center" wrapText="1"/>
    </xf>
    <xf numFmtId="4" fontId="15" fillId="4" borderId="4" xfId="3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vertical="top" wrapText="1"/>
    </xf>
    <xf numFmtId="0" fontId="10" fillId="0" borderId="4" xfId="3" applyFont="1" applyFill="1" applyBorder="1" applyAlignment="1" applyProtection="1">
      <alignment horizontal="center" vertical="center" wrapText="1"/>
    </xf>
    <xf numFmtId="4" fontId="15" fillId="0" borderId="4" xfId="3" applyNumberFormat="1" applyFont="1" applyFill="1" applyBorder="1" applyAlignment="1" applyProtection="1">
      <alignment horizontal="center" vertical="center" wrapText="1"/>
    </xf>
    <xf numFmtId="0" fontId="1" fillId="0" borderId="0" xfId="3" applyFill="1" applyAlignment="1" applyProtection="1">
      <alignment vertical="center"/>
    </xf>
    <xf numFmtId="49" fontId="10" fillId="0" borderId="4" xfId="3" applyNumberFormat="1" applyFont="1" applyFill="1" applyBorder="1" applyAlignment="1" applyProtection="1">
      <alignment horizontal="center" vertical="top" wrapText="1"/>
    </xf>
    <xf numFmtId="0" fontId="35" fillId="0" borderId="4" xfId="0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4" fontId="10" fillId="0" borderId="4" xfId="3" applyNumberFormat="1" applyFont="1" applyFill="1" applyBorder="1" applyAlignment="1" applyProtection="1">
      <alignment horizontal="center" vertical="center" wrapText="1"/>
    </xf>
    <xf numFmtId="4" fontId="32" fillId="0" borderId="4" xfId="3" applyNumberFormat="1" applyFont="1" applyFill="1" applyBorder="1" applyAlignment="1" applyProtection="1">
      <alignment horizontal="center" vertical="center" wrapText="1"/>
    </xf>
    <xf numFmtId="0" fontId="18" fillId="0" borderId="0" xfId="3" applyFont="1" applyFill="1" applyProtection="1"/>
    <xf numFmtId="0" fontId="1" fillId="0" borderId="0" xfId="3" applyFont="1" applyFill="1" applyProtection="1"/>
    <xf numFmtId="0" fontId="56" fillId="5" borderId="4" xfId="3" applyFont="1" applyFill="1" applyBorder="1" applyAlignment="1" applyProtection="1">
      <alignment horizontal="left" vertical="center" wrapText="1" indent="1"/>
    </xf>
    <xf numFmtId="4" fontId="58" fillId="5" borderId="4" xfId="0" applyNumberFormat="1" applyFont="1" applyFill="1" applyBorder="1" applyAlignment="1">
      <alignment horizontal="center" vertical="center" wrapText="1"/>
    </xf>
    <xf numFmtId="0" fontId="40" fillId="0" borderId="0" xfId="3" applyFont="1" applyFill="1" applyAlignment="1" applyProtection="1">
      <alignment vertical="center" wrapText="1"/>
    </xf>
    <xf numFmtId="0" fontId="1" fillId="0" borderId="0" xfId="3" applyFill="1" applyAlignment="1" applyProtection="1">
      <alignment horizontal="center" vertical="center"/>
    </xf>
    <xf numFmtId="49" fontId="11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 applyProtection="1">
      <alignment horizontal="justify" wrapText="1"/>
      <protection locked="0"/>
    </xf>
    <xf numFmtId="0" fontId="1" fillId="0" borderId="0" xfId="3"/>
    <xf numFmtId="0" fontId="6" fillId="0" borderId="0" xfId="4" applyFont="1" applyAlignment="1" applyProtection="1">
      <alignment horizontal="center" wrapText="1"/>
      <protection locked="0"/>
    </xf>
    <xf numFmtId="4" fontId="11" fillId="0" borderId="0" xfId="3" applyNumberFormat="1" applyFont="1" applyFill="1" applyBorder="1" applyAlignment="1" applyProtection="1">
      <alignment horizontal="center" vertical="center" wrapText="1"/>
    </xf>
    <xf numFmtId="49" fontId="4" fillId="0" borderId="0" xfId="4" applyNumberFormat="1" applyFont="1" applyProtection="1">
      <protection locked="0"/>
    </xf>
    <xf numFmtId="0" fontId="9" fillId="0" borderId="0" xfId="4" applyFont="1" applyAlignment="1" applyProtection="1">
      <alignment horizontal="justify" vertical="top" wrapText="1"/>
      <protection locked="0"/>
    </xf>
    <xf numFmtId="0" fontId="0" fillId="0" borderId="0" xfId="3" applyFont="1" applyFill="1" applyBorder="1" applyProtection="1"/>
    <xf numFmtId="0" fontId="1" fillId="0" borderId="0" xfId="3" applyFill="1" applyBorder="1" applyAlignment="1" applyProtection="1">
      <alignment horizontal="center" vertical="center"/>
    </xf>
    <xf numFmtId="0" fontId="1" fillId="0" borderId="0" xfId="3" applyFill="1" applyBorder="1" applyProtection="1"/>
    <xf numFmtId="4" fontId="1" fillId="0" borderId="0" xfId="3" applyNumberFormat="1" applyFill="1" applyBorder="1" applyProtection="1"/>
    <xf numFmtId="167" fontId="5" fillId="2" borderId="4" xfId="3" applyNumberFormat="1" applyFont="1" applyFill="1" applyBorder="1" applyAlignment="1" applyProtection="1">
      <alignment horizontal="center" vertical="center" wrapText="1"/>
    </xf>
    <xf numFmtId="168" fontId="11" fillId="2" borderId="4" xfId="3" applyNumberFormat="1" applyFont="1" applyFill="1" applyBorder="1" applyAlignment="1" applyProtection="1">
      <alignment horizontal="center" vertical="center" wrapText="1"/>
    </xf>
    <xf numFmtId="168" fontId="50" fillId="2" borderId="4" xfId="1" applyNumberFormat="1" applyFont="1" applyFill="1" applyBorder="1" applyAlignment="1">
      <alignment horizontal="center" vertical="center"/>
    </xf>
    <xf numFmtId="4" fontId="9" fillId="2" borderId="4" xfId="1" applyNumberFormat="1" applyFont="1" applyFill="1" applyBorder="1" applyAlignment="1">
      <alignment horizontal="center" vertical="center" wrapText="1"/>
    </xf>
    <xf numFmtId="0" fontId="17" fillId="2" borderId="0" xfId="3" applyFont="1" applyFill="1" applyProtection="1"/>
    <xf numFmtId="1" fontId="19" fillId="0" borderId="0" xfId="5" applyNumberFormat="1" applyFont="1" applyFill="1" applyAlignment="1">
      <alignment horizontal="right"/>
    </xf>
    <xf numFmtId="1" fontId="20" fillId="0" borderId="4" xfId="5" applyNumberFormat="1" applyFont="1" applyFill="1" applyBorder="1" applyAlignment="1">
      <alignment horizontal="center" vertical="center" wrapText="1"/>
    </xf>
    <xf numFmtId="1" fontId="30" fillId="0" borderId="4" xfId="5" applyNumberFormat="1" applyFont="1" applyFill="1" applyBorder="1" applyAlignment="1">
      <alignment horizontal="center" vertical="center" wrapText="1"/>
    </xf>
    <xf numFmtId="0" fontId="30" fillId="0" borderId="4" xfId="5" applyFont="1" applyFill="1" applyBorder="1" applyAlignment="1">
      <alignment vertical="center" wrapText="1"/>
    </xf>
    <xf numFmtId="0" fontId="4" fillId="0" borderId="0" xfId="5" applyFont="1" applyAlignment="1">
      <alignment horizontal="center"/>
    </xf>
    <xf numFmtId="1" fontId="5" fillId="0" borderId="4" xfId="5" applyNumberFormat="1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vertical="center" wrapText="1"/>
    </xf>
    <xf numFmtId="0" fontId="5" fillId="0" borderId="4" xfId="5" applyFont="1" applyFill="1" applyBorder="1" applyAlignment="1">
      <alignment horizontal="center" vertical="center" wrapText="1"/>
    </xf>
    <xf numFmtId="164" fontId="5" fillId="0" borderId="4" xfId="5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0" xfId="5" applyFont="1"/>
    <xf numFmtId="4" fontId="13" fillId="0" borderId="0" xfId="5" applyNumberFormat="1" applyFont="1"/>
    <xf numFmtId="1" fontId="11" fillId="0" borderId="8" xfId="5" applyNumberFormat="1" applyFont="1" applyFill="1" applyBorder="1" applyAlignment="1">
      <alignment horizontal="center" vertical="center" wrapText="1"/>
    </xf>
    <xf numFmtId="49" fontId="11" fillId="0" borderId="9" xfId="5" applyNumberFormat="1" applyFont="1" applyFill="1" applyBorder="1" applyAlignment="1">
      <alignment horizontal="left" vertical="center" wrapText="1"/>
    </xf>
    <xf numFmtId="49" fontId="11" fillId="0" borderId="9" xfId="5" applyNumberFormat="1" applyFont="1" applyFill="1" applyBorder="1" applyAlignment="1">
      <alignment horizontal="center" vertical="center" wrapText="1"/>
    </xf>
    <xf numFmtId="0" fontId="59" fillId="0" borderId="0" xfId="5" applyFont="1"/>
    <xf numFmtId="4" fontId="38" fillId="0" borderId="0" xfId="5" applyNumberFormat="1" applyFont="1"/>
    <xf numFmtId="1" fontId="37" fillId="0" borderId="8" xfId="5" applyNumberFormat="1" applyFont="1" applyFill="1" applyBorder="1" applyAlignment="1">
      <alignment horizontal="center" vertical="center" wrapText="1"/>
    </xf>
    <xf numFmtId="49" fontId="37" fillId="0" borderId="4" xfId="5" applyNumberFormat="1" applyFont="1" applyFill="1" applyBorder="1" applyAlignment="1">
      <alignment horizontal="left" vertical="center" wrapText="1"/>
    </xf>
    <xf numFmtId="9" fontId="13" fillId="0" borderId="0" xfId="2" applyFont="1"/>
    <xf numFmtId="1" fontId="32" fillId="0" borderId="4" xfId="5" applyNumberFormat="1" applyFont="1" applyFill="1" applyBorder="1" applyAlignment="1">
      <alignment horizontal="center" vertical="center" wrapText="1"/>
    </xf>
    <xf numFmtId="1" fontId="37" fillId="0" borderId="4" xfId="5" applyNumberFormat="1" applyFont="1" applyFill="1" applyBorder="1" applyAlignment="1">
      <alignment horizontal="center" vertical="center" wrapText="1"/>
    </xf>
    <xf numFmtId="1" fontId="60" fillId="0" borderId="0" xfId="5" applyNumberFormat="1" applyFont="1" applyFill="1" applyBorder="1" applyAlignment="1">
      <alignment horizontal="center" vertical="center" wrapText="1"/>
    </xf>
    <xf numFmtId="0" fontId="60" fillId="0" borderId="0" xfId="5" applyFont="1" applyFill="1" applyBorder="1" applyAlignment="1">
      <alignment vertical="center" wrapText="1"/>
    </xf>
    <xf numFmtId="0" fontId="60" fillId="0" borderId="0" xfId="5" applyFont="1" applyFill="1" applyBorder="1" applyAlignment="1">
      <alignment horizontal="center" vertical="center" wrapText="1"/>
    </xf>
    <xf numFmtId="2" fontId="61" fillId="0" borderId="0" xfId="5" applyNumberFormat="1" applyFont="1" applyFill="1" applyBorder="1" applyAlignment="1">
      <alignment horizontal="center" vertical="center" wrapText="1"/>
    </xf>
    <xf numFmtId="2" fontId="62" fillId="0" borderId="0" xfId="5" applyNumberFormat="1" applyFont="1" applyFill="1" applyBorder="1" applyAlignment="1">
      <alignment horizontal="right" vertical="center" wrapText="1"/>
    </xf>
    <xf numFmtId="1" fontId="63" fillId="0" borderId="4" xfId="5" applyNumberFormat="1" applyFont="1" applyFill="1" applyBorder="1" applyAlignment="1">
      <alignment horizontal="center" vertical="center" wrapText="1"/>
    </xf>
    <xf numFmtId="0" fontId="63" fillId="0" borderId="4" xfId="5" applyFont="1" applyFill="1" applyBorder="1" applyAlignment="1">
      <alignment vertical="center" wrapText="1"/>
    </xf>
    <xf numFmtId="0" fontId="63" fillId="0" borderId="4" xfId="5" applyFont="1" applyFill="1" applyBorder="1" applyAlignment="1">
      <alignment horizontal="center" vertical="center" wrapText="1"/>
    </xf>
    <xf numFmtId="4" fontId="62" fillId="0" borderId="4" xfId="5" applyNumberFormat="1" applyFont="1" applyFill="1" applyBorder="1" applyAlignment="1">
      <alignment horizontal="center" vertical="center" wrapText="1"/>
    </xf>
    <xf numFmtId="1" fontId="26" fillId="0" borderId="0" xfId="5" applyNumberFormat="1" applyFont="1" applyFill="1" applyBorder="1" applyAlignment="1">
      <alignment horizontal="center" vertical="center" wrapText="1"/>
    </xf>
    <xf numFmtId="1" fontId="17" fillId="0" borderId="0" xfId="5" applyNumberFormat="1" applyFont="1"/>
    <xf numFmtId="1" fontId="19" fillId="0" borderId="0" xfId="5" applyNumberFormat="1" applyFont="1"/>
    <xf numFmtId="1" fontId="19" fillId="0" borderId="0" xfId="5" applyNumberFormat="1" applyFont="1" applyAlignment="1">
      <alignment horizontal="right"/>
    </xf>
    <xf numFmtId="1" fontId="1" fillId="0" borderId="0" xfId="5" applyNumberFormat="1" applyAlignment="1">
      <alignment horizontal="right"/>
    </xf>
    <xf numFmtId="4" fontId="2" fillId="0" borderId="0" xfId="5" applyNumberFormat="1" applyFont="1"/>
    <xf numFmtId="49" fontId="30" fillId="0" borderId="4" xfId="5" applyNumberFormat="1" applyFont="1" applyFill="1" applyBorder="1" applyAlignment="1">
      <alignment horizontal="center" vertical="center" wrapText="1"/>
    </xf>
    <xf numFmtId="0" fontId="30" fillId="0" borderId="4" xfId="5" applyFont="1" applyFill="1" applyBorder="1" applyAlignment="1">
      <alignment horizontal="left" vertical="center" wrapText="1" indent="1"/>
    </xf>
    <xf numFmtId="49" fontId="35" fillId="0" borderId="4" xfId="5" applyNumberFormat="1" applyFont="1" applyFill="1" applyBorder="1" applyAlignment="1">
      <alignment horizontal="center" vertical="center" wrapText="1"/>
    </xf>
    <xf numFmtId="0" fontId="35" fillId="0" borderId="4" xfId="5" applyFont="1" applyFill="1" applyBorder="1" applyAlignment="1">
      <alignment vertical="center" wrapText="1"/>
    </xf>
    <xf numFmtId="0" fontId="35" fillId="0" borderId="4" xfId="5" applyFont="1" applyFill="1" applyBorder="1" applyAlignment="1">
      <alignment horizontal="center" vertical="center" wrapText="1"/>
    </xf>
    <xf numFmtId="164" fontId="35" fillId="0" borderId="4" xfId="5" applyNumberFormat="1" applyFont="1" applyFill="1" applyBorder="1" applyAlignment="1">
      <alignment horizontal="center" vertical="center" wrapText="1"/>
    </xf>
    <xf numFmtId="165" fontId="35" fillId="0" borderId="4" xfId="5" applyNumberFormat="1" applyFont="1" applyFill="1" applyBorder="1" applyAlignment="1">
      <alignment horizontal="center" vertical="center" wrapText="1"/>
    </xf>
    <xf numFmtId="0" fontId="35" fillId="0" borderId="4" xfId="5" applyFont="1" applyFill="1" applyBorder="1" applyAlignment="1">
      <alignment horizontal="left" vertical="center" wrapText="1" indent="1"/>
    </xf>
    <xf numFmtId="0" fontId="11" fillId="0" borderId="4" xfId="5" applyFont="1" applyFill="1" applyBorder="1" applyAlignment="1">
      <alignment horizontal="left" vertical="center" wrapText="1"/>
    </xf>
    <xf numFmtId="0" fontId="37" fillId="0" borderId="4" xfId="5" applyFont="1" applyFill="1" applyBorder="1" applyAlignment="1">
      <alignment horizontal="left" vertical="center" wrapText="1"/>
    </xf>
    <xf numFmtId="2" fontId="37" fillId="0" borderId="4" xfId="5" applyNumberFormat="1" applyFont="1" applyFill="1" applyBorder="1" applyAlignment="1">
      <alignment horizontal="center" vertical="center" wrapText="1"/>
    </xf>
    <xf numFmtId="1" fontId="59" fillId="0" borderId="0" xfId="5" applyNumberFormat="1" applyFont="1"/>
    <xf numFmtId="4" fontId="65" fillId="0" borderId="4" xfId="5" applyNumberFormat="1" applyFont="1" applyFill="1" applyBorder="1" applyAlignment="1">
      <alignment horizontal="center" vertical="center" wrapText="1"/>
    </xf>
    <xf numFmtId="0" fontId="35" fillId="0" borderId="4" xfId="5" applyFont="1" applyFill="1" applyBorder="1" applyAlignment="1">
      <alignment horizontal="left" vertical="center" wrapText="1"/>
    </xf>
    <xf numFmtId="0" fontId="55" fillId="0" borderId="4" xfId="3" applyFont="1" applyBorder="1" applyAlignment="1" applyProtection="1">
      <alignment horizontal="left" vertical="center" wrapText="1" indent="1"/>
    </xf>
    <xf numFmtId="0" fontId="55" fillId="0" borderId="7" xfId="3" applyFont="1" applyBorder="1" applyAlignment="1" applyProtection="1">
      <alignment horizontal="left" vertical="center" wrapText="1" indent="1"/>
    </xf>
    <xf numFmtId="0" fontId="64" fillId="0" borderId="0" xfId="5" applyFont="1" applyAlignment="1">
      <alignment horizontal="center"/>
    </xf>
    <xf numFmtId="49" fontId="5" fillId="0" borderId="4" xfId="5" applyNumberFormat="1" applyFont="1" applyFill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left" vertical="center" wrapText="1" indent="1"/>
    </xf>
    <xf numFmtId="0" fontId="9" fillId="0" borderId="7" xfId="3" applyFont="1" applyBorder="1" applyAlignment="1" applyProtection="1">
      <alignment horizontal="left" vertical="center" wrapText="1" indent="1"/>
    </xf>
    <xf numFmtId="1" fontId="65" fillId="0" borderId="4" xfId="5" applyNumberFormat="1" applyFont="1" applyFill="1" applyBorder="1" applyAlignment="1">
      <alignment horizontal="center" vertical="center" wrapText="1"/>
    </xf>
    <xf numFmtId="0" fontId="63" fillId="0" borderId="4" xfId="3" applyFont="1" applyBorder="1" applyAlignment="1" applyProtection="1">
      <alignment horizontal="left" vertical="center" wrapText="1" indent="1"/>
    </xf>
    <xf numFmtId="0" fontId="65" fillId="0" borderId="4" xfId="5" applyFont="1" applyFill="1" applyBorder="1" applyAlignment="1">
      <alignment horizontal="center" vertical="center" wrapText="1"/>
    </xf>
    <xf numFmtId="49" fontId="65" fillId="0" borderId="4" xfId="5" applyNumberFormat="1" applyFont="1" applyFill="1" applyBorder="1" applyAlignment="1">
      <alignment horizontal="center" vertical="center" wrapText="1"/>
    </xf>
    <xf numFmtId="0" fontId="63" fillId="0" borderId="7" xfId="3" applyFont="1" applyBorder="1" applyAlignment="1" applyProtection="1">
      <alignment horizontal="left" vertical="center" wrapText="1" indent="1"/>
    </xf>
    <xf numFmtId="2" fontId="65" fillId="0" borderId="4" xfId="5" applyNumberFormat="1" applyFont="1" applyFill="1" applyBorder="1" applyAlignment="1">
      <alignment horizontal="center" vertical="center" wrapText="1"/>
    </xf>
    <xf numFmtId="169" fontId="1" fillId="0" borderId="0" xfId="1" applyNumberFormat="1"/>
    <xf numFmtId="0" fontId="17" fillId="0" borderId="0" xfId="5" applyFont="1" applyAlignment="1">
      <alignment horizontal="left" wrapText="1"/>
    </xf>
    <xf numFmtId="0" fontId="17" fillId="0" borderId="0" xfId="5" applyFont="1" applyAlignment="1">
      <alignment horizontal="center" wrapText="1"/>
    </xf>
    <xf numFmtId="0" fontId="20" fillId="0" borderId="0" xfId="5" applyFont="1" applyAlignment="1">
      <alignment horizontal="left" vertical="top" wrapText="1"/>
    </xf>
    <xf numFmtId="0" fontId="20" fillId="0" borderId="0" xfId="5" applyFont="1" applyAlignment="1">
      <alignment horizontal="center" vertical="top" wrapText="1"/>
    </xf>
    <xf numFmtId="49" fontId="11" fillId="0" borderId="8" xfId="5" applyNumberFormat="1" applyFont="1" applyFill="1" applyBorder="1" applyAlignment="1">
      <alignment horizontal="center" vertical="center" wrapText="1"/>
    </xf>
    <xf numFmtId="49" fontId="11" fillId="0" borderId="9" xfId="5" applyNumberFormat="1" applyFont="1" applyFill="1" applyBorder="1" applyAlignment="1">
      <alignment horizontal="center" vertical="center" wrapText="1"/>
    </xf>
    <xf numFmtId="49" fontId="37" fillId="0" borderId="8" xfId="5" applyNumberFormat="1" applyFont="1" applyFill="1" applyBorder="1" applyAlignment="1">
      <alignment horizontal="center" vertical="center" wrapText="1"/>
    </xf>
    <xf numFmtId="49" fontId="37" fillId="0" borderId="9" xfId="5" applyNumberFormat="1" applyFont="1" applyFill="1" applyBorder="1" applyAlignment="1">
      <alignment horizontal="center" vertical="center" wrapText="1"/>
    </xf>
    <xf numFmtId="0" fontId="32" fillId="0" borderId="8" xfId="5" applyFont="1" applyFill="1" applyBorder="1" applyAlignment="1">
      <alignment horizontal="center" vertical="center" wrapText="1"/>
    </xf>
    <xf numFmtId="0" fontId="32" fillId="0" borderId="9" xfId="5" applyFont="1" applyFill="1" applyBorder="1" applyAlignment="1">
      <alignment horizontal="center" vertical="center" wrapText="1"/>
    </xf>
    <xf numFmtId="0" fontId="37" fillId="0" borderId="8" xfId="5" applyFont="1" applyFill="1" applyBorder="1" applyAlignment="1">
      <alignment horizontal="center" vertical="center" wrapText="1"/>
    </xf>
    <xf numFmtId="0" fontId="37" fillId="0" borderId="9" xfId="5" applyFont="1" applyFill="1" applyBorder="1" applyAlignment="1">
      <alignment horizontal="center" vertical="center" wrapText="1"/>
    </xf>
    <xf numFmtId="0" fontId="5" fillId="0" borderId="0" xfId="4" applyFont="1" applyAlignment="1" applyProtection="1">
      <alignment horizontal="right" vertical="center" wrapText="1"/>
    </xf>
    <xf numFmtId="0" fontId="17" fillId="0" borderId="0" xfId="5" applyFont="1" applyFill="1" applyAlignment="1">
      <alignment horizontal="center" vertical="center" wrapText="1"/>
    </xf>
    <xf numFmtId="0" fontId="25" fillId="0" borderId="14" xfId="5" applyFont="1" applyFill="1" applyBorder="1" applyAlignment="1">
      <alignment horizontal="center"/>
    </xf>
    <xf numFmtId="0" fontId="29" fillId="0" borderId="15" xfId="5" applyFont="1" applyFill="1" applyBorder="1" applyAlignment="1">
      <alignment horizontal="center" vertical="top"/>
    </xf>
    <xf numFmtId="0" fontId="19" fillId="0" borderId="0" xfId="5" applyFont="1" applyFill="1" applyBorder="1" applyAlignment="1">
      <alignment horizontal="right"/>
    </xf>
    <xf numFmtId="1" fontId="20" fillId="0" borderId="4" xfId="5" applyNumberFormat="1" applyFont="1" applyFill="1" applyBorder="1" applyAlignment="1">
      <alignment horizontal="center" vertical="center" wrapText="1"/>
    </xf>
    <xf numFmtId="0" fontId="20" fillId="0" borderId="4" xfId="5" applyFont="1" applyFill="1" applyBorder="1" applyAlignment="1">
      <alignment horizontal="center" vertical="center" wrapText="1"/>
    </xf>
    <xf numFmtId="0" fontId="64" fillId="0" borderId="0" xfId="5" applyFont="1" applyAlignment="1">
      <alignment horizontal="center"/>
    </xf>
    <xf numFmtId="0" fontId="17" fillId="0" borderId="0" xfId="5" applyFont="1" applyFill="1" applyAlignment="1">
      <alignment horizontal="center" wrapText="1"/>
    </xf>
    <xf numFmtId="49" fontId="20" fillId="0" borderId="4" xfId="5" applyNumberFormat="1" applyFont="1" applyFill="1" applyBorder="1" applyAlignment="1">
      <alignment horizontal="center" vertical="center" wrapText="1"/>
    </xf>
    <xf numFmtId="0" fontId="17" fillId="2" borderId="0" xfId="3" applyFont="1" applyFill="1" applyAlignment="1" applyProtection="1">
      <alignment horizontal="center" wrapText="1"/>
    </xf>
    <xf numFmtId="0" fontId="17" fillId="2" borderId="0" xfId="5" applyFont="1" applyFill="1" applyAlignment="1">
      <alignment horizontal="center" wrapText="1"/>
    </xf>
    <xf numFmtId="0" fontId="20" fillId="2" borderId="0" xfId="3" applyFont="1" applyFill="1" applyAlignment="1" applyProtection="1">
      <alignment horizontal="center" vertical="top" wrapText="1"/>
    </xf>
    <xf numFmtId="0" fontId="5" fillId="2" borderId="8" xfId="3" applyFont="1" applyFill="1" applyBorder="1" applyAlignment="1" applyProtection="1">
      <alignment horizontal="center" vertical="center" wrapText="1"/>
    </xf>
    <xf numFmtId="0" fontId="5" fillId="2" borderId="9" xfId="3" applyFont="1" applyFill="1" applyBorder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horizontal="center" vertical="center" wrapText="1"/>
    </xf>
    <xf numFmtId="0" fontId="9" fillId="2" borderId="8" xfId="3" applyFont="1" applyFill="1" applyBorder="1" applyAlignment="1" applyProtection="1">
      <alignment horizontal="center" vertical="center" wrapText="1"/>
    </xf>
    <xf numFmtId="0" fontId="9" fillId="2" borderId="10" xfId="3" applyFont="1" applyFill="1" applyBorder="1" applyAlignment="1" applyProtection="1">
      <alignment horizontal="center" vertical="center" wrapText="1"/>
    </xf>
    <xf numFmtId="0" fontId="4" fillId="2" borderId="0" xfId="3" applyFont="1" applyFill="1" applyAlignment="1" applyProtection="1">
      <alignment horizontal="left" vertical="top" wrapText="1"/>
    </xf>
    <xf numFmtId="0" fontId="5" fillId="2" borderId="0" xfId="4" applyFont="1" applyFill="1" applyAlignment="1" applyProtection="1">
      <alignment horizontal="right" vertical="center" wrapText="1"/>
    </xf>
    <xf numFmtId="0" fontId="6" fillId="2" borderId="0" xfId="3" applyFont="1" applyFill="1" applyAlignment="1" applyProtection="1">
      <alignment horizontal="center"/>
    </xf>
    <xf numFmtId="0" fontId="6" fillId="2" borderId="0" xfId="3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 vertical="top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</xf>
    <xf numFmtId="0" fontId="8" fillId="2" borderId="13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5" xfId="3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</xf>
    <xf numFmtId="0" fontId="9" fillId="2" borderId="2" xfId="3" applyFont="1" applyFill="1" applyBorder="1" applyAlignment="1" applyProtection="1">
      <alignment horizontal="center" vertical="center" wrapText="1"/>
    </xf>
    <xf numFmtId="0" fontId="9" fillId="2" borderId="3" xfId="3" applyFont="1" applyFill="1" applyBorder="1" applyAlignment="1" applyProtection="1">
      <alignment horizontal="center" vertical="center" wrapText="1"/>
    </xf>
    <xf numFmtId="0" fontId="9" fillId="2" borderId="6" xfId="3" applyFont="1" applyFill="1" applyBorder="1" applyAlignment="1" applyProtection="1">
      <alignment horizontal="center" vertical="center" wrapText="1"/>
    </xf>
    <xf numFmtId="0" fontId="9" fillId="2" borderId="7" xfId="3" applyFont="1" applyFill="1" applyBorder="1" applyAlignment="1" applyProtection="1">
      <alignment horizontal="center" vertical="center" wrapText="1"/>
    </xf>
    <xf numFmtId="0" fontId="9" fillId="2" borderId="11" xfId="3" applyFont="1" applyFill="1" applyBorder="1" applyAlignment="1" applyProtection="1">
      <alignment horizontal="center" vertical="center" wrapText="1"/>
    </xf>
    <xf numFmtId="0" fontId="9" fillId="2" borderId="12" xfId="3" applyFont="1" applyFill="1" applyBorder="1" applyAlignment="1" applyProtection="1">
      <alignment horizontal="center" vertical="center" wrapText="1"/>
    </xf>
    <xf numFmtId="0" fontId="10" fillId="2" borderId="4" xfId="3" applyFont="1" applyFill="1" applyBorder="1" applyAlignment="1" applyProtection="1">
      <alignment horizontal="center" vertical="center" wrapText="1"/>
    </xf>
    <xf numFmtId="0" fontId="8" fillId="2" borderId="0" xfId="4" applyFont="1" applyFill="1" applyAlignment="1" applyProtection="1">
      <alignment horizontal="right" vertical="center" wrapText="1"/>
    </xf>
    <xf numFmtId="0" fontId="6" fillId="2" borderId="0" xfId="3" applyFont="1" applyFill="1" applyAlignment="1" applyProtection="1">
      <alignment horizontal="center" wrapText="1"/>
    </xf>
    <xf numFmtId="0" fontId="21" fillId="2" borderId="0" xfId="3" applyFont="1" applyFill="1" applyBorder="1" applyAlignment="1" applyProtection="1">
      <alignment horizontal="center"/>
    </xf>
    <xf numFmtId="0" fontId="11" fillId="2" borderId="4" xfId="3" applyFont="1" applyFill="1" applyBorder="1" applyAlignment="1" applyProtection="1">
      <alignment horizontal="center" vertical="center" wrapText="1"/>
    </xf>
    <xf numFmtId="0" fontId="9" fillId="2" borderId="0" xfId="3" applyFont="1" applyFill="1" applyAlignment="1" applyProtection="1">
      <alignment horizontal="center" vertical="top" wrapText="1"/>
    </xf>
    <xf numFmtId="0" fontId="6" fillId="2" borderId="0" xfId="5" applyFont="1" applyFill="1" applyAlignment="1">
      <alignment horizontal="center" wrapText="1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0" fontId="26" fillId="2" borderId="0" xfId="3" applyFont="1" applyFill="1" applyAlignment="1" applyProtection="1">
      <alignment horizontal="center" wrapText="1"/>
    </xf>
    <xf numFmtId="0" fontId="23" fillId="2" borderId="0" xfId="3" applyFont="1" applyFill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0" fontId="37" fillId="0" borderId="10" xfId="5" applyFont="1" applyFill="1" applyBorder="1" applyAlignment="1">
      <alignment horizontal="center" vertical="center" wrapText="1"/>
    </xf>
    <xf numFmtId="0" fontId="30" fillId="0" borderId="8" xfId="5" applyFont="1" applyFill="1" applyBorder="1" applyAlignment="1">
      <alignment horizontal="center" vertical="center" wrapText="1"/>
    </xf>
    <xf numFmtId="0" fontId="30" fillId="0" borderId="10" xfId="5" applyFont="1" applyFill="1" applyBorder="1" applyAlignment="1">
      <alignment horizontal="center" vertical="center" wrapText="1"/>
    </xf>
    <xf numFmtId="0" fontId="33" fillId="0" borderId="8" xfId="5" applyFont="1" applyFill="1" applyBorder="1" applyAlignment="1">
      <alignment horizontal="center" vertical="center" wrapText="1"/>
    </xf>
    <xf numFmtId="0" fontId="33" fillId="0" borderId="9" xfId="5" applyFont="1" applyFill="1" applyBorder="1" applyAlignment="1">
      <alignment horizontal="center" vertical="center" wrapText="1"/>
    </xf>
    <xf numFmtId="0" fontId="33" fillId="0" borderId="10" xfId="5" applyFont="1" applyFill="1" applyBorder="1" applyAlignment="1">
      <alignment horizontal="center" vertical="center" wrapText="1"/>
    </xf>
    <xf numFmtId="0" fontId="32" fillId="0" borderId="10" xfId="5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center" vertical="center" wrapText="1"/>
    </xf>
    <xf numFmtId="0" fontId="15" fillId="0" borderId="9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27" fillId="0" borderId="0" xfId="5" applyFont="1" applyFill="1" applyAlignment="1">
      <alignment horizontal="center" wrapText="1"/>
    </xf>
    <xf numFmtId="0" fontId="25" fillId="0" borderId="0" xfId="5" applyFont="1" applyFill="1" applyBorder="1" applyAlignment="1">
      <alignment horizontal="center"/>
    </xf>
    <xf numFmtId="0" fontId="29" fillId="0" borderId="0" xfId="5" applyFont="1" applyFill="1" applyBorder="1" applyAlignment="1">
      <alignment horizontal="center" vertical="top"/>
    </xf>
    <xf numFmtId="49" fontId="19" fillId="0" borderId="1" xfId="5" applyNumberFormat="1" applyFont="1" applyFill="1" applyBorder="1" applyAlignment="1">
      <alignment horizontal="center" vertical="center" wrapText="1"/>
    </xf>
    <xf numFmtId="49" fontId="19" fillId="0" borderId="13" xfId="5" applyNumberFormat="1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3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3" xfId="5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37" fillId="0" borderId="6" xfId="5" applyFont="1" applyFill="1" applyBorder="1" applyAlignment="1">
      <alignment horizontal="center" vertical="center" wrapText="1"/>
    </xf>
    <xf numFmtId="0" fontId="37" fillId="0" borderId="0" xfId="5" applyFont="1" applyFill="1" applyBorder="1" applyAlignment="1">
      <alignment horizontal="center" vertical="center" wrapText="1"/>
    </xf>
    <xf numFmtId="0" fontId="37" fillId="0" borderId="7" xfId="5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 wrapText="1"/>
    </xf>
    <xf numFmtId="0" fontId="30" fillId="0" borderId="13" xfId="5" applyFont="1" applyFill="1" applyBorder="1" applyAlignment="1">
      <alignment horizontal="center" vertical="center" wrapText="1"/>
    </xf>
    <xf numFmtId="0" fontId="32" fillId="0" borderId="2" xfId="5" applyFont="1" applyFill="1" applyBorder="1" applyAlignment="1">
      <alignment horizontal="center" vertical="center" wrapText="1"/>
    </xf>
    <xf numFmtId="0" fontId="32" fillId="0" borderId="15" xfId="5" applyFont="1" applyFill="1" applyBorder="1" applyAlignment="1">
      <alignment horizontal="center" vertical="center" wrapText="1"/>
    </xf>
    <xf numFmtId="49" fontId="19" fillId="0" borderId="5" xfId="5" applyNumberFormat="1" applyFont="1" applyFill="1" applyBorder="1" applyAlignment="1">
      <alignment horizontal="center" vertical="center" wrapText="1"/>
    </xf>
    <xf numFmtId="0" fontId="19" fillId="0" borderId="5" xfId="5" applyFont="1" applyFill="1" applyBorder="1" applyAlignment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19" fillId="0" borderId="8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vertical="center"/>
    </xf>
    <xf numFmtId="0" fontId="48" fillId="0" borderId="0" xfId="5" applyFont="1" applyFill="1" applyAlignment="1">
      <alignment horizontal="center" vertical="center" wrapText="1"/>
    </xf>
    <xf numFmtId="0" fontId="21" fillId="2" borderId="0" xfId="4" applyFont="1" applyFill="1" applyAlignment="1" applyProtection="1">
      <alignment horizontal="center" wrapText="1"/>
      <protection locked="0"/>
    </xf>
    <xf numFmtId="4" fontId="21" fillId="2" borderId="0" xfId="3" applyNumberFormat="1" applyFont="1" applyFill="1" applyBorder="1" applyAlignment="1" applyProtection="1">
      <alignment horizontal="left" vertical="center" wrapText="1"/>
    </xf>
    <xf numFmtId="0" fontId="9" fillId="2" borderId="0" xfId="4" applyFont="1" applyFill="1" applyAlignment="1" applyProtection="1">
      <alignment horizontal="center" vertical="top" wrapText="1"/>
      <protection locked="0"/>
    </xf>
    <xf numFmtId="0" fontId="9" fillId="2" borderId="0" xfId="4" applyFont="1" applyFill="1" applyAlignment="1" applyProtection="1">
      <alignment horizontal="left" vertical="top" wrapText="1"/>
      <protection locked="0"/>
    </xf>
    <xf numFmtId="0" fontId="23" fillId="2" borderId="8" xfId="3" applyFont="1" applyFill="1" applyBorder="1" applyAlignment="1" applyProtection="1">
      <alignment horizontal="center" vertical="center" wrapText="1"/>
    </xf>
    <xf numFmtId="0" fontId="23" fillId="2" borderId="9" xfId="3" applyFont="1" applyFill="1" applyBorder="1" applyAlignment="1" applyProtection="1">
      <alignment horizontal="center" vertical="center" wrapText="1"/>
    </xf>
    <xf numFmtId="0" fontId="23" fillId="2" borderId="10" xfId="3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5" xfId="3" applyFont="1" applyFill="1" applyBorder="1" applyAlignment="1" applyProtection="1">
      <alignment horizontal="center" vertical="center" wrapText="1"/>
    </xf>
    <xf numFmtId="0" fontId="5" fillId="2" borderId="13" xfId="3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7" xfId="3" applyFont="1" applyFill="1" applyBorder="1" applyAlignment="1" applyProtection="1">
      <alignment horizontal="center" vertical="center" wrapText="1"/>
    </xf>
    <xf numFmtId="0" fontId="6" fillId="2" borderId="0" xfId="4" applyFont="1" applyFill="1" applyAlignment="1" applyProtection="1">
      <alignment horizontal="center" wrapText="1"/>
      <protection locked="0"/>
    </xf>
    <xf numFmtId="4" fontId="21" fillId="2" borderId="0" xfId="3" applyNumberFormat="1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wrapText="1"/>
      <protection locked="0"/>
    </xf>
    <xf numFmtId="0" fontId="9" fillId="0" borderId="0" xfId="4" applyFont="1" applyAlignment="1" applyProtection="1">
      <alignment horizontal="center" vertical="top" wrapText="1"/>
      <protection locked="0"/>
    </xf>
    <xf numFmtId="0" fontId="9" fillId="0" borderId="0" xfId="4" applyFont="1" applyAlignment="1" applyProtection="1">
      <alignment horizontal="left" vertical="top" wrapText="1"/>
      <protection locked="0"/>
    </xf>
    <xf numFmtId="0" fontId="23" fillId="5" borderId="8" xfId="3" applyFont="1" applyFill="1" applyBorder="1" applyAlignment="1" applyProtection="1">
      <alignment horizontal="center" vertical="center" wrapText="1"/>
    </xf>
    <xf numFmtId="0" fontId="23" fillId="5" borderId="9" xfId="3" applyFont="1" applyFill="1" applyBorder="1" applyAlignment="1" applyProtection="1">
      <alignment horizontal="center" vertical="center" wrapText="1"/>
    </xf>
    <xf numFmtId="0" fontId="23" fillId="5" borderId="10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wrapText="1"/>
    </xf>
    <xf numFmtId="0" fontId="21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 vertical="top"/>
    </xf>
    <xf numFmtId="0" fontId="23" fillId="3" borderId="8" xfId="3" applyFont="1" applyFill="1" applyBorder="1" applyAlignment="1" applyProtection="1">
      <alignment horizontal="center" vertical="center" wrapText="1"/>
    </xf>
    <xf numFmtId="0" fontId="23" fillId="3" borderId="9" xfId="3" applyFont="1" applyFill="1" applyBorder="1" applyAlignment="1" applyProtection="1">
      <alignment horizontal="center" vertical="center" wrapText="1"/>
    </xf>
    <xf numFmtId="0" fontId="23" fillId="3" borderId="10" xfId="3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11" xfId="3" applyFont="1" applyFill="1" applyBorder="1" applyAlignment="1" applyProtection="1">
      <alignment horizontal="center" vertical="center" wrapText="1"/>
    </xf>
    <xf numFmtId="0" fontId="9" fillId="0" borderId="12" xfId="3" applyFont="1" applyFill="1" applyBorder="1" applyAlignment="1" applyProtection="1">
      <alignment horizontal="center" vertical="center" wrapText="1"/>
    </xf>
    <xf numFmtId="0" fontId="23" fillId="2" borderId="4" xfId="3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 2" xfId="6"/>
    <cellStyle name="Обычный 3 11 2 2 2" xfId="3"/>
    <cellStyle name="Обычный 3 11 3 2" xfId="4"/>
    <cellStyle name="Обычный 4 6 2 2 2" xfId="5"/>
    <cellStyle name="Процентный" xfId="2" builtinId="5"/>
    <cellStyle name="Финансовый" xfId="1" builtinId="3"/>
  </cellStyles>
  <dxfs count="1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63" Type="http://schemas.openxmlformats.org/officeDocument/2006/relationships/externalLink" Target="externalLinks/externalLink48.xml"/><Relationship Id="rId68" Type="http://schemas.openxmlformats.org/officeDocument/2006/relationships/externalLink" Target="externalLinks/externalLink5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5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6.xml"/><Relationship Id="rId19" Type="http://schemas.openxmlformats.org/officeDocument/2006/relationships/externalLink" Target="externalLinks/externalLink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49.xml"/><Relationship Id="rId69" Type="http://schemas.openxmlformats.org/officeDocument/2006/relationships/externalLink" Target="externalLinks/externalLink5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52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47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externalLink" Target="externalLinks/externalLink45.xml"/><Relationship Id="rId65" Type="http://schemas.openxmlformats.org/officeDocument/2006/relationships/externalLink" Target="externalLinks/externalLink50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9" Type="http://schemas.openxmlformats.org/officeDocument/2006/relationships/externalLink" Target="externalLinks/externalLink24.xml"/><Relationship Id="rId34" Type="http://schemas.openxmlformats.org/officeDocument/2006/relationships/externalLink" Target="externalLinks/externalLink19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311\Tanya\&#1058;&#1045;&#1055;\2006_TE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214\Reports\zvit%206%20I_2007\&#1048;&#1089;&#1093;&#1086;&#1076;&#1085;&#1099;&#1077;%20&#1076;&#1072;&#1085;&#1085;&#1099;&#1077;_6&#1053;&#1050;&#1056;&#10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WINDOWS\TEMP\I-1\tar%20%20ee%20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6peon\e_peon$\214\PL2006\v9_06_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&#1052;&#1086;&#1080;%20&#1076;&#1086;&#1082;&#1091;&#1084;&#1077;&#1085;&#1090;&#1099;\&#1052;&#1086;&#1103;%20&#1088;&#1072;&#1073;&#1086;&#1090;&#1072;\&#1056;&#1072;&#1089;&#1093;&#1086;&#1076;%20&#1042;&#1042;%20&#1074;%202001%20&#1075;\&#1056;&#1072;&#1089;&#1093;&#1086;&#1076;%20&#1042;&#1042;%20&#1074;%202001%20&#1075;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8;&#1072;&#1084;&#1086;&#1078;&#1077;&#1085;&#1085;&#1072;&#1103;%20&#1089;&#1090;&#1072;&#1090;&#1080;&#1089;&#1090;&#1080;&#1082;&#1072;\&#1056;&#1086;&#1089;&#1089;&#1080;&#1103;\&#1055;&#1086;%20&#1074;&#1080;&#1076;&#1072;&#1084;\&#1058;&#1088;&#1091;&#1073;&#1099;_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tivator\Monthly-&#1058;&#1072;&#1073;&#1083;&#1080;&#1094;&#1099;\0&#1056;&#1072;&#1073;&#1086;&#1095;&#1072;&#1103;\&#1060;&#1077;&#1088;&#1088;_0200&#1059;&#1082;&#1088;&#1072;&#1080;&#1085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k\c\&#1058;&#1072;&#1084;&#1086;&#1078;&#1077;&#1085;&#1085;&#1072;&#1103;%20&#1089;&#1090;&#1072;&#1090;&#1080;&#1089;&#1090;&#1080;&#1082;&#1072;\&#1058;&#1072;&#1084;&#1086;&#1078;&#1077;&#1085;&#1085;&#1072;&#1103;%20&#1089;&#1090;&#1072;&#1090;&#1080;&#1089;&#1090;&#1080;&#1082;&#1072;\&#1060;&#1077;&#1088;&#1088;_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tivator\Monthly-&#1057;&#1099;&#1088;&#1100;&#1077;\05&#1060;&#1077;&#1088;&#1088;&#1086;\&#1040;&#1085;&#1072;&#1083;&#1080;&#1079;%20&#1088;&#1086;&#1089;&#1089;&#1080;&#1081;&#1089;&#1082;&#1086;&#1075;&#1086;%20&#1080;&#1084;&#1087;&#1086;&#1088;&#1090;&#1072;\&#1040;&#1085;&#1072;&#1083;&#1080;&#1079;_Mn_SiMn_&#1080;&#1102;&#1083;&#1100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\peo$\214\PL2002\430\m430_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disk_e\Ukr_Can\Finance\FIN\&#1087;&#1083;&#1072;&#1085;%202008%2020.03.08\&#1054;&#1090;&#1095;&#1077;&#1090;&#1085;&#1086;&#1089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73;&#1102;&#1076;&#1078;&#1077;&#1090;%202007\Svo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pldir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D$\Proekt_2004\SVO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0\archiv\ekonomisty\Kaznacheystvo\&#1041;&#1044;&#1044;&#1057;\&#1041;&#1044;&#1044;&#1057;_06\&#1041;&#1102;&#1076;&#1078;&#1077;&#1090;_06\&#1071;&#1085;&#1074;&#1072;&#1088;&#1100;_&#1041;_06\&#1043;&#1088;&#1091;&#1087;&#1087;&#1072;\&#1069;&#1085;&#1077;&#1088;&#1075;&#1086;&#1087;&#1088;&#1086;&#1077;&#1082;&#10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WINDOWS/Temporary%20Internet%20Files/OLK82F2/&#1041;&#1090;&#1055;&#1088;&#1054;&#106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POL\HOME\SLUGBY\EO2\EXAMPLES\1999\TRANZI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O\EO\EXAMPLES\1999\TRANZI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tar%20%20ee%20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c\&#1058;&#1072;&#1084;&#1086;&#1078;&#1077;&#1085;&#1085;&#1072;&#1103;%20&#1089;&#1090;&#1072;&#1090;&#1080;&#1089;&#1090;&#1080;&#1082;&#1072;\&#1056;&#1086;&#1089;&#1089;&#1080;&#1103;\&#1055;&#1086;%20&#1074;&#1080;&#1076;&#1072;&#1084;\&#1058;&#1088;&#1091;&#1073;&#1099;_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POL\HOME\EO\EO\EXAMPLES\1999\TRANZI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DOCUME~1\rita\LOCALS~1\Temp\&#1074;&#1080;&#1088;&#1086;&#1073;&#1085;%20&#1087;&#1086;&#1089;&#1083;&#1091;&#1075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&#1052;&#1086;&#1080;%20&#1076;&#1086;&#1082;&#1091;&#1084;&#1077;&#1085;&#1090;&#1099;\Documents%20and%20Settings\Leontyeva\Local%20Settings\Temporary%20Internet%20Files\OLK7D\Documents%20and%20Settings\grechko\Local%20Settings\Temporary%20Internet%20Files\OLK30F\&#1082;&#1072;&#1079;&#1072;&#1085;&#1095;&#1077;&#1081;&#1089;&#1090;&#1074;&#1086;\&#1092;&#1080;&#1085;&#1087;&#1083;&#1072;&#1085;%20&#1084;&#1077;&#1089;&#1103;&#1095;&#1085;&#1099;&#1081;\&#1087;&#1091;_&#1041;_10.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tok\data\&#1044;&#1080;&#1088;&#1077;&#1082;&#1094;&#1080;&#1103;%20&#1087;&#1086;%20&#1101;&#1082;&#1086;&#1085;&#1086;&#1084;&#1080;&#1082;&#1077;%20&#1080;%20&#1092;&#1080;&#1085;&#1072;&#1085;&#1089;&#1072;&#1084;\&#1069;&#1082;&#1086;&#1085;&#1086;&#1084;&#1080;&#1095;&#1077;&#1089;&#1082;&#1080;&#1081;%20&#1086;&#1090;&#1076;&#1077;&#1083;\&#1041;&#1102;&#1076;&#1078;&#1077;&#1090;&#1080;&#1088;&#1086;&#1074;&#1072;&#1085;&#1080;&#1077;%202007\&#1052;&#1086;&#1076;&#1077;&#1083;&#1100;%20&#1041;&#1055;\&#1058;&#1088;&#1077;&#1090;&#1100;&#1077;%20&#1088;&#1072;&#1089;&#1089;&#1084;&#1086;&#1090;&#1088;&#1077;&#1085;&#1080;&#1077;\Man%20account%20model%20ENERGY%20TEMPLATE%20-&#1096;&#1072;&#1073;&#1083;&#1086;&#108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ERON\company\Documents%20and%20Settings\ruslan\&#1056;&#1072;&#1073;&#1086;&#1095;&#1080;&#1081;%20&#1089;&#1090;&#1086;&#1083;\&#1062;&#1043;&#1054;&#1050;%20(&#1084;&#1086;&#1081;)\2_ms'2003\CGOK_WF_2ms'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uslan\Local%20Settings\Temporary%20Internet%20Files\Content.IE5\D98IBRXL\Budgets\09_2003\&#1073;&#1102;&#1076;&#1078;&#1077;&#1090;%20&#1089;&#1077;&#1085;&#1090;&#1103;&#1073;&#1088;&#1100;%20&#1086;&#1082;&#1086;&#1085;&#1095;&#1072;&#1090;&#1077;&#1083;&#1100;&#1085;&#1099;&#1081;%20&#1074;&#1072;&#1088;&#1080;&#1072;&#1085;&#1090;%20&#1093;&#1093;&#109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IROV\STR_POD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IROV\STR_FAKT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50;&#1052;_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dtek\&#1044;&#1080;&#1088;&#1077;&#1082;&#1094;&#1080;&#1103;%20&#1087;&#1086;%20&#1092;&#1080;&#1085;&#1072;&#1085;&#1089;&#1072;&#1084;\&#1069;&#1082;&#1086;&#1085;&#1086;&#1084;&#1080;&#1095;&#1077;&#1089;&#1082;&#1080;&#1081;%20&#1076;&#1077;&#1087;&#1072;&#1088;&#1090;&#1072;&#1084;&#1077;&#1085;&#1090;\&#1055;&#1083;&#1072;&#1085;&#1086;&#1074;&#1086;-&#1072;&#1085;&#1072;&#1083;&#1080;&#1090;&#1080;&#1095;&#1077;&#1089;&#1082;&#1080;&#1081;%20&#1086;&#1090;&#1076;&#1077;&#1083;\&#1054;&#1087;&#1077;&#1088;&#1072;&#1090;&#1080;&#1074;&#1085;&#1086;&#1077;%20&#1087;&#1083;&#1072;&#1085;&#1080;&#1088;&#1086;&#1074;&#1072;&#1085;&#1080;&#1077;%202007\&#1071;&#1085;&#1074;&#1072;&#1088;&#1100;\&#1048;&#1060;&#1055;\&#1042;&#1069;\&#1060;&#1077;&#1074;&#1088;&#1072;&#1083;&#1100;\&#1060;&#1055;\&#1060;&#1086;&#1088;&#1084;&#1072;&#1090;_&#1042;&#1069;+&#1058;&#1056;&#1055;_02.0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ER\VOL2\EO2\EXAMPLES\1998\TRANZ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PEV20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8;&#1086;&#1073;&#1086;&#1090;&#1072;\&#1056;&#1077;&#1108;&#1089;&#1090;&#1088;%20&#1073;&#1091;&#1076;&#1080;&#1085;&#1082;&#1110;&#1074;%20&#1077;&#1090;&#1072;&#1083;&#1086;&#1085;_&#1088;&#1086;&#1073;&#1086;&#1095;&#1080;&#1081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Ukr_Can\Documents%20and%20Settings\Mashburo2\&#1056;&#1072;&#1073;&#1086;&#1095;&#1080;&#1081;%20&#1089;&#1090;&#1086;&#1083;\&#1096;&#1087;&#1072;&#1085;&#1102;&#1082;\&#1054;&#1090;&#1095;&#1077;&#1090;&#1085;&#1086;&#1089;&#1090;&#1100;!!!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2002\SVOD_NEW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26\Plan2011\Plan2011\Plan2010\&#1043;&#1088;.&#1053;\&#1041;&#1102;&#1076;&#1078;&#1077;&#1090;%202010\Proekt_%202009\PLAN2002\SVOD_NE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celerate\Monthly-&#1057;&#1099;&#1088;&#1100;&#1077;\08&#1058;&#1072;&#1084;&#1086;&#1078;&#1077;&#1085;&#1085;&#1072;&#1103;%20&#1089;&#1090;&#1072;&#1090;&#1080;&#1089;&#1090;&#1080;&#1082;&#1072;\&#1060;&#1077;&#1088;&#1088;&#1086;&#1089;&#1087;&#1083;&#1072;&#1074;&#1099;\&#1060;&#1077;&#1088;&#1088;_9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45;&#1042;/NAKAZY/TEMP/FINPLAN%2003.2009/&#1060;&#1080;&#1085;&#1087;&#1083;&#1072;&#1085;%20&#1087;&#1091;&#1089;&#1090;&#1086;&#108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ey\accelerate\Accelerate\Monthly-&#1057;&#1099;&#1088;&#1100;&#1077;\&#1063;&#1091;&#1075;&#1091;&#1085;_&#1056;&#1086;&#1089;_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&#1050;&#1080;&#1077;&#1074;/2015/&#1054;&#1073;&#1108;&#1084;&#1080;%20&#1089;&#1087;&#1086;&#1078;&#1080;&#1074;&#1072;&#1085;&#1085;&#1103;%20&#1043;&#104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0;&#1077;&#1074;\2015\&#1054;&#1073;&#1108;&#1084;&#1080;%20&#1089;&#1087;&#1086;&#1078;&#1080;&#1074;&#1072;&#1085;&#1085;&#1103;%20&#1043;&#1042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86;&#1080;%20&#1076;&#1086;&#1082;&#1091;&#1084;&#1077;&#1085;&#1090;&#1099;/&#1082;&#1072;&#1079;&#1072;&#1085;&#1095;&#1077;&#1081;&#1089;&#1090;&#1074;&#1086;/&#1092;&#1080;&#1085;&#1087;&#1083;&#1072;&#1085;%20&#1084;&#1077;&#1089;&#1103;&#1095;&#1085;&#1099;&#1081;/&#1087;&#1091;_&#1041;_10.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&#1085;&#1072;&#1090;&#1072;&#1096;&#1072;/&#1055;&#1058;&#1054;/2014/&#1055;&#1054;&#1057;&#1051;&#1059;&#1043;&#1040;_&#1053;&#1050;&#1056;&#1050;&#1055;/&#1056;&#1077;&#1077;&#1089;&#1090;&#1088;%20&#1079;&#1076;&#1072;&#1085;&#1080;&#108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6;&#1072;&#1073;&#1086;&#1095;&#1080;&#1081;%20&#1089;&#1090;&#1086;&#1083;\&#1044;&#1057;&#1058;&#1059;%2020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L_TRANZIT\&#1055;&#1045;&#1042;\&#1053;&#1072;&#1090;&#1072;&#1096;&#1072;%20&#1052;&#1072;&#1088;&#1082;&#1086;&#1074;&#1072;\&#1052;&#1086;&#1080;%20&#1076;&#1086;&#1082;&#1091;&#1084;&#1077;&#1085;&#1090;&#1099;\PEV20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7;&#1040;&#1058;&#1042;&#1045;&#1056;&#1044;&#1046;&#1045;&#1053;&#1030;%20%20&#1090;&#1072;&#1088;&#1080;&#1092;&#1080;(&#1092;&#1083;&#1077;&#1096;&#1082;&#1072;)\&#1050;&#1086;&#1088;&#1080;&#1075;&#1091;&#1074;&#1072;&#1085;&#1085;&#1103;%20&#1090;&#1072;&#1088;&#1080;&#1092;&#1110;&#1074;\2022%20&#1088;&#1110;&#1082;\01.03.2022\&#1060;&#1030;&#1053;&#1030;&#1064;%20&#1058;&#1072;&#1088;&#1080;&#1092;%20%20&#1079;%2001.03.2022%20&#1075;&#1072;&#1079;%2028%20164,16%20(&#1091;&#1090;&#1086;&#1095;&#1085;&#1077;&#1085;&#1086;)%20!!!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11\Tanya\&#1058;&#1045;&#1055;\2007_TE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14\PL2002\812\m812_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"/>
      <sheetName val="факс 2 (2)"/>
      <sheetName val="економія палива"/>
      <sheetName val="економія палива (рік)"/>
      <sheetName val="Форма 425"/>
      <sheetName val="вар-ть палива (2000)газ-145"/>
      <sheetName val="вар-ть палива (2000)газ-178"/>
      <sheetName val="вар-ть палива (2000)газ-224"/>
      <sheetName val="вартість палива (2000)газ-178+%"/>
      <sheetName val="вартість палива (2001)"/>
      <sheetName val="МЕ інд (2)"/>
      <sheetName val="Макет 425 (2000)"/>
      <sheetName val="Макет 425 (2000(І кв.))"/>
      <sheetName val="Макет 425 (2000(ІІ кв.))"/>
      <sheetName val="Макет 425 (2000(ІІІ кв.))"/>
      <sheetName val="Макет 425 (2000(IVкв.))"/>
      <sheetName val="Макет 425"/>
      <sheetName val="МЕ інд"/>
      <sheetName val="топливо(І)"/>
      <sheetName val="вартість палива (місяць) (2)"/>
      <sheetName val="топливо(ІІ)"/>
      <sheetName val="топливо(ІІI)"/>
      <sheetName val="МЕ інд (3)"/>
      <sheetName val="вартість палива (місяць)"/>
      <sheetName val="вартість палива (квартал)"/>
      <sheetName val="вартість палива (рік)"/>
      <sheetName val="Таблиця ТЕП (рік) (2)"/>
      <sheetName val="Таблиця ТЕП (1999очік.)"/>
      <sheetName val="Таблиця ТЕП (1999очік.) (2)"/>
      <sheetName val="Таблиця ТЕП (2000)"/>
      <sheetName val="Таблиця ТЕП (очік. І півріччя)"/>
      <sheetName val="факс 2 (2000)"/>
      <sheetName val="баланс електричної енергії (м)"/>
      <sheetName val="баланс електричної енергії  (к)"/>
      <sheetName val="баланс електричної енергії  (р)"/>
      <sheetName val="баланс ел.ен. (1999очік.)"/>
      <sheetName val="баланс ел.ен. (2000)"/>
      <sheetName val="11-МТП(І)"/>
      <sheetName val="11-МТП (ІІ)"/>
      <sheetName val="11-МТП (ІІІ)"/>
      <sheetName val="баланс електричної енергії  (в)"/>
      <sheetName val="Форма 8111"/>
      <sheetName val="Макет 8111"/>
      <sheetName val="Форма 8112"/>
      <sheetName val="Макет 8112"/>
      <sheetName val="Форма 018"/>
      <sheetName val="Макет 018"/>
      <sheetName val="факс 1"/>
      <sheetName val="баланс ел.ен. (1999очік.) (2)"/>
      <sheetName val="Лист1"/>
      <sheetName val="умовне в бухгалтерію"/>
      <sheetName val="№1-НКРЕ"/>
      <sheetName val="Лист2"/>
      <sheetName val="0 (месяц)"/>
      <sheetName val="0 (квартал)"/>
      <sheetName val="факс 2"/>
      <sheetName val="Таблиця ТЕП (рік по кварталах) "/>
      <sheetName val="0 (все кварталы)"/>
      <sheetName val="0 (квартал) (2)"/>
      <sheetName val="Ini"/>
      <sheetName val="f_6.2"/>
      <sheetName val="Таблиця ТЕП (квартал)"/>
      <sheetName val="8112_о"/>
      <sheetName val="8111_o"/>
      <sheetName val="Таблиця ТЕП"/>
      <sheetName val="Таблиця ТЕП (рік)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Ф2"/>
      <sheetName val="Зведени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факт"/>
      <sheetName val="TEP"/>
      <sheetName val="СС"/>
      <sheetName val="Лист1"/>
      <sheetName val="Лист2"/>
      <sheetName val="Лист3"/>
      <sheetName val="Inform"/>
      <sheetName val="_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січ-лют."/>
      <sheetName val="430 сыч-лютий"/>
      <sheetName val="бер"/>
      <sheetName val="430 бер"/>
      <sheetName val="січ-бер"/>
      <sheetName val="430 сыч-бер"/>
      <sheetName val="Ф2"/>
      <sheetName val="Лист1"/>
      <sheetName val="tar  ee 99"/>
      <sheetName val="Експл"/>
      <sheetName val="ПЛАН_1вар"/>
      <sheetName val="Інші витрати"/>
      <sheetName val="списки"/>
      <sheetName val="assump"/>
      <sheetName val="Setup"/>
      <sheetName val="МТР Газ України"/>
      <sheetName val="Типи данних філії"/>
      <sheetName val="1_структура по елементах"/>
      <sheetName val="_ф3"/>
      <sheetName val="_Ф4"/>
      <sheetName val="_Ф5"/>
      <sheetName val="Ф7_цены"/>
      <sheetName val="Ф8_цены"/>
    </sheetNames>
    <sheetDataSet>
      <sheetData sheetId="0">
        <row r="95">
          <cell r="CT9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tar ee 99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  <sheetName val="импортеры99"/>
      <sheetName val="импортеры96"/>
      <sheetName val="импортеры97"/>
      <sheetName val="Вихідні дані"/>
      <sheetName val="Структура"/>
      <sheetName val="Додаток 2"/>
      <sheetName val="Додаток 3"/>
      <sheetName val="Додаток 4"/>
      <sheetName val="Додаток 5"/>
      <sheetName val="Додаток 6"/>
      <sheetName val="Додаток 7"/>
      <sheetName val="Додаток 8"/>
      <sheetName val="Додаток 9"/>
      <sheetName val="Додаток 10"/>
      <sheetName val="Додаток 13"/>
      <sheetName val="Роздрібний тариф"/>
      <sheetName val="Виробничі послуги"/>
      <sheetName val="Сировина і матеріали"/>
      <sheetName val="паливо+ел.ен."/>
      <sheetName val="інші витрати"/>
      <sheetName val="Інші інші "/>
      <sheetName val=""/>
      <sheetName val="Main"/>
      <sheetName val="Клас-р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>
        <row r="1">
          <cell r="L1" t="str">
            <v>п</v>
          </cell>
        </row>
      </sheetData>
      <sheetData sheetId="54">
        <row r="1">
          <cell r="L1" t="str">
            <v>п</v>
          </cell>
        </row>
      </sheetData>
      <sheetData sheetId="55"/>
      <sheetData sheetId="56"/>
      <sheetData sheetId="57">
        <row r="1">
          <cell r="L1" t="str">
            <v>п</v>
          </cell>
        </row>
      </sheetData>
      <sheetData sheetId="58">
        <row r="1">
          <cell r="L1" t="str">
            <v>п</v>
          </cell>
        </row>
      </sheetData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1">
          <cell r="L1" t="str">
            <v>п</v>
          </cell>
        </row>
      </sheetData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  <sheetName val="рік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0"/>
      <sheetName val="Inform"/>
      <sheetName val="v9_06_01"/>
    </sheetNames>
    <definedNames>
      <definedName name="a"/>
      <definedName name="b"/>
      <definedName name="d"/>
      <definedName name="ee"/>
      <definedName name="ekymay"/>
      <definedName name="ew"/>
      <definedName name="g"/>
      <definedName name="GER"/>
      <definedName name="gg"/>
      <definedName name="h"/>
      <definedName name="hhhhh"/>
      <definedName name="hopok"/>
      <definedName name="i"/>
      <definedName name="j"/>
      <definedName name="k"/>
      <definedName name="Katya"/>
      <definedName name="kkkk"/>
      <definedName name="llllll"/>
      <definedName name="may"/>
      <definedName name="MAYEK"/>
      <definedName name="o"/>
      <definedName name="p"/>
      <definedName name="POLO"/>
      <definedName name="pppp"/>
      <definedName name="Q"/>
      <definedName name="qq"/>
      <definedName name="rr"/>
      <definedName name="tu"/>
      <definedName name="u"/>
      <definedName name="uuuu"/>
      <definedName name="v"/>
      <definedName name="VVVVV"/>
      <definedName name="x"/>
      <definedName name="xenia"/>
      <definedName name="yy"/>
      <definedName name="yyyyyyyyyyyyyyyyyyy"/>
      <definedName name="z"/>
      <definedName name="аппа"/>
      <definedName name="ар"/>
      <definedName name="ббб"/>
      <definedName name="бнб"/>
      <definedName name="ваи"/>
      <definedName name="вика"/>
      <definedName name="вы"/>
      <definedName name="выц"/>
      <definedName name="ддд"/>
      <definedName name="ен"/>
      <definedName name="еь"/>
      <definedName name="ззз"/>
      <definedName name="иии"/>
      <definedName name="й"/>
      <definedName name="йцв"/>
      <definedName name="катюша"/>
      <definedName name="ке"/>
      <definedName name="кер"/>
      <definedName name="кие"/>
      <definedName name="ккккк"/>
      <definedName name="км"/>
      <definedName name="кяп"/>
      <definedName name="лена"/>
      <definedName name="лопорпп"/>
      <definedName name="лор"/>
      <definedName name="ног"/>
      <definedName name="нпи"/>
      <definedName name="ооо"/>
      <definedName name="Построение_жука"/>
      <definedName name="ПУУ"/>
      <definedName name="старое"/>
      <definedName name="сфы"/>
      <definedName name="сцу"/>
      <definedName name="у"/>
      <definedName name="уа"/>
      <definedName name="УЖДТ"/>
      <definedName name="ук"/>
      <definedName name="укау"/>
      <definedName name="укп"/>
      <definedName name="фс"/>
      <definedName name="фыв"/>
      <definedName name="ца"/>
      <definedName name="цу"/>
      <definedName name="цув"/>
      <definedName name="шшш"/>
      <definedName name="шшшш"/>
      <definedName name="щзю"/>
      <definedName name="ьг"/>
      <definedName name="ывм"/>
      <definedName name="ым"/>
      <definedName name="эээ"/>
      <definedName name="ююю"/>
      <definedName name="япк"/>
      <definedName name="яся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Незав.пр-во 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 кв."/>
      <sheetName val="2  кв."/>
      <sheetName val="3 кв."/>
      <sheetName val="4 кв."/>
      <sheetName val="год"/>
      <sheetName val="Расход за м-ц"/>
      <sheetName val="Отчёт склада"/>
      <sheetName val="Лист9"/>
      <sheetName val="Незав_пр_во "/>
      <sheetName val="Taxes"/>
      <sheetName val="COGS CUR"/>
      <sheetName val="импортеры99"/>
      <sheetName val="импортеры96"/>
      <sheetName val="импортеры97"/>
      <sheetName val="Незав_пр-во_"/>
      <sheetName val="1_кв_"/>
      <sheetName val="2__кв_"/>
      <sheetName val="3_кв_"/>
      <sheetName val="4_кв_"/>
      <sheetName val="Расход_за_м-ц"/>
      <sheetName val="Отчёт_склада"/>
      <sheetName val="Незав_пр_во_"/>
      <sheetName val="COGS_CUR"/>
      <sheetName val="Незав_пр-во_1"/>
      <sheetName val="1_кв_1"/>
      <sheetName val="2__кв_1"/>
      <sheetName val="3_кв_1"/>
      <sheetName val="4_кв_1"/>
      <sheetName val="Расход_за_м-ц1"/>
      <sheetName val="Отчёт_склада1"/>
      <sheetName val="Незав_пр_во_1"/>
      <sheetName val="COGS_CUR1"/>
      <sheetName val="PR"/>
      <sheetName val="Причины"/>
      <sheetName val="Незав_пр-во_2"/>
      <sheetName val="1_кв_2"/>
      <sheetName val="2__кв_2"/>
      <sheetName val="3_кв_2"/>
      <sheetName val="4_кв_2"/>
      <sheetName val="Расход_за_м-ц2"/>
      <sheetName val="Отчёт_склада2"/>
      <sheetName val="Незав_пр_во_2"/>
      <sheetName val="COGS_CUR2"/>
      <sheetName val="Списки"/>
      <sheetName val="Незав_пр-во_3"/>
      <sheetName val="1_кв_3"/>
      <sheetName val="2__кв_3"/>
      <sheetName val="3_кв_3"/>
      <sheetName val="4_кв_3"/>
      <sheetName val="Расход_за_м-ц3"/>
      <sheetName val="Отчёт_склада3"/>
      <sheetName val="Незав_пр_во_3"/>
      <sheetName val="COGS_CUR3"/>
      <sheetName val="мощность нч год_в1"/>
      <sheetName val="Инструкция"/>
      <sheetName val="Total"/>
      <sheetName val="классификатор"/>
      <sheetName val="Незав_пр-во_4"/>
      <sheetName val="Справочник"/>
      <sheetName val="Лист4"/>
      <sheetName val="п"/>
      <sheetName val="Функциональное направление"/>
      <sheetName val="словарь"/>
      <sheetName val="Незав_пр-во_5"/>
      <sheetName val="1_кв_4"/>
      <sheetName val="2__кв_4"/>
      <sheetName val="3_кв_4"/>
      <sheetName val="4_кв_4"/>
      <sheetName val="Расход_за_м-ц4"/>
      <sheetName val="Отчёт_склада4"/>
      <sheetName val="Незав_пр_во_4"/>
      <sheetName val="COGS_CUR4"/>
      <sheetName val="мощность_нч_год_в1"/>
      <sheetName val="Функциональное_направление"/>
      <sheetName val="Незав_пр-во_6"/>
      <sheetName val="1_кв_5"/>
      <sheetName val="2__кв_5"/>
      <sheetName val="3_кв_5"/>
      <sheetName val="4_кв_5"/>
      <sheetName val="Расход_за_м-ц5"/>
      <sheetName val="Отчёт_склада5"/>
      <sheetName val="Незав_пр_во_5"/>
      <sheetName val="COGS_CUR5"/>
      <sheetName val="мощность_нч_год_в11"/>
      <sheetName val="Функциональное_направление1"/>
      <sheetName val="Незав_пр-во_7"/>
      <sheetName val="1_кв_6"/>
      <sheetName val="2__кв_6"/>
      <sheetName val="3_кв_6"/>
      <sheetName val="4_кв_6"/>
      <sheetName val="Расход_за_м-ц6"/>
      <sheetName val="Отчёт_склада6"/>
      <sheetName val="Незав_пр_во_6"/>
      <sheetName val="COGS_CUR6"/>
      <sheetName val="мощность_нч_год_в12"/>
      <sheetName val="Функциональное_направление2"/>
      <sheetName val="Незав_пр-во_8"/>
      <sheetName val="1_кв_7"/>
      <sheetName val="2__кв_7"/>
      <sheetName val="3_кв_7"/>
      <sheetName val="4_кв_7"/>
      <sheetName val="Расход_за_м-ц7"/>
      <sheetName val="Отчёт_склада7"/>
      <sheetName val="Незав_пр_во_7"/>
      <sheetName val="COGS_CUR7"/>
      <sheetName val="мощность_нч_год_в13"/>
      <sheetName val="Функциональное_направление3"/>
      <sheetName val="Незав_пр-во_9"/>
      <sheetName val="1_кв_8"/>
      <sheetName val="2__кв_8"/>
      <sheetName val="3_кв_8"/>
      <sheetName val="4_кв_8"/>
      <sheetName val="Расход_за_м-ц8"/>
      <sheetName val="Отчёт_склада8"/>
      <sheetName val="Незав_пр_во_8"/>
      <sheetName val="COGS_CUR8"/>
      <sheetName val="мощность_нч_год_в14"/>
      <sheetName val="Функциональное_направление4"/>
      <sheetName val="Общий"/>
      <sheetName val="База"/>
      <sheetName val="Лист2"/>
      <sheetName val="Лист1"/>
      <sheetName val="список"/>
      <sheetName val="вводные"/>
      <sheetName val="#ССЫЛКА"/>
      <sheetName val="не удалять"/>
      <sheetName val="ЦФО и МВЗ"/>
      <sheetName val="менеджеры"/>
      <sheetName val="Анализ деньги "/>
      <sheetName val="Месяцы"/>
      <sheetName val="Для_списка"/>
      <sheetName val="Справочники"/>
      <sheetName val="Справочник_ПФА"/>
      <sheetName val="Бюджетная"/>
      <sheetName val="Комплексная"/>
      <sheetName val="Дирекции"/>
      <sheetName val="ЦФО"/>
      <sheetName val="Справочник ЦФО"/>
      <sheetName val="Справочник  ЦФО для ВПР"/>
      <sheetName val="_Ф3"/>
      <sheetName val="Прил 1 Функц-ые направлен.  (3"/>
      <sheetName val="Список компаний"/>
      <sheetName val="Бюджетная!"/>
      <sheetName val=""/>
      <sheetName val="Sheet2"/>
      <sheetName val="шахматка"/>
      <sheetName val="Служебные таблицы"/>
      <sheetName val="Справочник провайдеров"/>
      <sheetName val="2.1. Heat map INDEXES"/>
      <sheetName val="справочник статей"/>
      <sheetName val="Назначение закупк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1"/>
      <sheetName val="_Т2"/>
      <sheetName val="_Т4"/>
      <sheetName val="_Т5"/>
      <sheetName val="_Т6"/>
      <sheetName val="_Т7"/>
      <sheetName val="_Т8"/>
      <sheetName val="_Т9"/>
      <sheetName val="_Т10"/>
      <sheetName val="Лист1"/>
      <sheetName val="_Т3"/>
      <sheetName val="импорт"/>
      <sheetName val="Лист2"/>
      <sheetName val="Лист3"/>
      <sheetName val="Динамика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BILL"/>
      <sheetName val="предприятия"/>
      <sheetName val="БЗ"/>
      <sheetName val="Макроэкономика"/>
      <sheetName val="Свод (2)"/>
      <sheetName val="Switches"/>
      <sheetName val="Собів. ГПЗ "/>
      <sheetName val="адм.витр. "/>
      <sheetName val=" BS Stat 31-12-01"/>
      <sheetName val="Цены СНГ"/>
      <sheetName val="ФинПоказатели"/>
      <sheetName val="tabdiller"/>
      <sheetName val="infl_rates"/>
      <sheetName val="assump"/>
      <sheetName val="Свод_(2)"/>
      <sheetName val="Собів__ГПЗ_"/>
      <sheetName val="адм_витр__"/>
      <sheetName val="_BS_Stat_31-12-01"/>
      <sheetName val="Цены_СНГ"/>
      <sheetName val="InputTI"/>
      <sheetName val="Справочники"/>
      <sheetName val="1"/>
      <sheetName val="Свод_(2)1"/>
      <sheetName val="Собів__ГПЗ_1"/>
      <sheetName val="адм_витр__1"/>
      <sheetName val="_BS_Stat_31-12-011"/>
      <sheetName val="Цены_СНГ1"/>
      <sheetName val="Свод_(2)2"/>
      <sheetName val="Собів__ГПЗ_2"/>
      <sheetName val="адм_витр__2"/>
      <sheetName val="_BS_Stat_31-12-012"/>
      <sheetName val="Цены_СНГ2"/>
      <sheetName val="Свод_(2)3"/>
      <sheetName val="Собів__ГПЗ_3"/>
      <sheetName val="адм_витр__3"/>
      <sheetName val="_BS_Stat_31-12-013"/>
      <sheetName val="Цены_СНГ3"/>
      <sheetName val="Свод_(2)4"/>
      <sheetName val="Собів__ГПЗ_4"/>
      <sheetName val="адм_витр__4"/>
      <sheetName val="_BS_Stat_31-12-014"/>
      <sheetName val="Цены_СНГ4"/>
      <sheetName val="Свод_(2)5"/>
      <sheetName val="Собів__ГПЗ_5"/>
      <sheetName val="адм_витр__5"/>
      <sheetName val="_BS_Stat_31-12-015"/>
      <sheetName val="Цены_СНГ5"/>
      <sheetName val="Январь"/>
      <sheetName val="_Ф3"/>
      <sheetName val="_Ф4"/>
      <sheetName val="_Ф5"/>
      <sheetName val="Ф7_цены"/>
      <sheetName val="Ф8_цены"/>
      <sheetName val="tar ee 99"/>
      <sheetName val="Техническая"/>
      <sheetName val="PR"/>
      <sheetName val="Шифр"/>
      <sheetName val="Вводные"/>
      <sheetName val="Справочник"/>
      <sheetName val="Месяцы"/>
      <sheetName val="Список"/>
      <sheetName val="план"/>
      <sheetName val="анализ"/>
      <sheetName val="0"/>
      <sheetName val="I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Ф2"/>
      <sheetName val="_Ф3"/>
      <sheetName val="_Ф4"/>
      <sheetName val="_Ф5"/>
      <sheetName val="_Ф6"/>
      <sheetName val="Ф7_цены"/>
      <sheetName val="Ф8_цены"/>
      <sheetName val="граф"/>
      <sheetName val="Динамика_экспорта_ферро_98_00"/>
      <sheetName val="Динамика_импорта_ферро_98_00"/>
      <sheetName val="26.27.37.47_Рынки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Ф5_97"/>
      <sheetName val="15-16 Базовый 42,4%"/>
      <sheetName val=" Базовый 44%"/>
      <sheetName val="Аркуш1"/>
      <sheetName val="26_27_37_47_Рынки"/>
      <sheetName val="15-16_Базовый_42,4%"/>
      <sheetName val="_Базовый_44%"/>
      <sheetName val="Лист1"/>
      <sheetName val="Лист6"/>
      <sheetName val="справочник"/>
      <sheetName val="26_27_37_47_Рынки1"/>
      <sheetName val="15-16_Базовый_42,4%1"/>
      <sheetName val="_Базовый_44%1"/>
      <sheetName val="26_27_37_47_Рынки2"/>
      <sheetName val="15-16_Базовый_42,4%2"/>
      <sheetName val="_Базовый_44%2"/>
      <sheetName val="26_27_37_47_Рынки3"/>
      <sheetName val="15-16_Базовый_42,4%3"/>
      <sheetName val="_Базовый_44%3"/>
      <sheetName val="26_27_37_47_Рынки4"/>
      <sheetName val="15-16_Базовый_42,4%4"/>
      <sheetName val="_Базовый_44%4"/>
      <sheetName val="Списки"/>
      <sheetName val="анализ"/>
      <sheetName val="Справочники"/>
      <sheetName val="справочник (2)"/>
      <sheetName val="Месяцы"/>
      <sheetName val="BI BPC"/>
      <sheetName val="КОНТРАКТЫ"/>
      <sheetName val="ЦФО и МВЗ"/>
      <sheetName val="Бюджетная!"/>
      <sheetName val="Формати"/>
      <sheetName val="Факторный анализ NPV"/>
      <sheetName val="Ini"/>
      <sheetName val="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Ф3"/>
      <sheetName val="_Ф4"/>
      <sheetName val="_Ф5"/>
      <sheetName val="_Ф6"/>
      <sheetName val="Ф7_цены"/>
      <sheetName val="Ф8_цены"/>
      <sheetName val="_Ф2"/>
      <sheetName val="импортеры99"/>
      <sheetName val="импортеры96"/>
      <sheetName val="импортеры97"/>
      <sheetName val="26.27.37.47_Рынки"/>
      <sheetName val="15-16 Базовый 42,4%"/>
      <sheetName val="26_27_37_47_Рынки"/>
      <sheetName val="15-16_Базовый_42,4%"/>
      <sheetName val="26_27_37_47_Рынки1"/>
      <sheetName val="15-16_Базовый_42,4%1"/>
      <sheetName val="26_27_37_47_Рынки2"/>
      <sheetName val="15-16_Базовый_42,4%2"/>
      <sheetName val="26_27_37_47_Рынки3"/>
      <sheetName val="15-16_Базовый_42,4%3"/>
      <sheetName val="26_27_37_47_Рынки4"/>
      <sheetName val="15-16_Базовый_42,4%4"/>
      <sheetName val="26_27_37_47_Рынки5"/>
      <sheetName val="15-16_Базовый_42,4%5"/>
      <sheetName val="Лист1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Лист6"/>
      <sheetName val="справочник (2)"/>
      <sheetName val="Справочник"/>
      <sheetName val="Месяцы"/>
      <sheetName val="Списки"/>
      <sheetName val="A6"/>
      <sheetName val="Tax"/>
      <sheetName val="матрица обозначений"/>
      <sheetName val="DICTS"/>
      <sheetName val="Periods"/>
      <sheetName val="Ini"/>
      <sheetName val="Тариф на транз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порт_анализ"/>
      <sheetName val="сталь анализ"/>
      <sheetName val="feMn SiMn"/>
      <sheetName val="MB месячные цены"/>
      <sheetName val="импортеры99"/>
      <sheetName val="импортеры98"/>
      <sheetName val="импортеры97"/>
      <sheetName val="импортеры96"/>
      <sheetName val="Укр_Экспорт"/>
      <sheetName val="Укр_Экспорт2"/>
      <sheetName val="Укр_Экспорт3"/>
      <sheetName val="_Ф3"/>
      <sheetName val="_Ф4"/>
      <sheetName val="_Ф5"/>
      <sheetName val="Ф7_цены"/>
      <sheetName val="Ф8_цены"/>
      <sheetName val="сталь_анализ"/>
      <sheetName val="feMn_SiMn"/>
      <sheetName val="MB_месячные_цены"/>
      <sheetName val="Незав_пр-во_"/>
      <sheetName val="26.27.37.47_Рынки"/>
      <sheetName val="15-16 Базовый 42,4%"/>
      <sheetName val="сталь_анализ1"/>
      <sheetName val="feMn_SiMn1"/>
      <sheetName val="MB_месячные_цены1"/>
      <sheetName val="26_27_37_47_Рынки"/>
      <sheetName val="15-16_Базовый_42,4%"/>
      <sheetName val="15-16 Базовый 41%"/>
      <sheetName val="сталь_анализ2"/>
      <sheetName val="feMn_SiMn2"/>
      <sheetName val="MB_месячные_цены2"/>
      <sheetName val="26_27_37_47_Рынки1"/>
      <sheetName val="15-16_Базовый_42,4%1"/>
      <sheetName val="сталь_анализ3"/>
      <sheetName val="feMn_SiMn3"/>
      <sheetName val="MB_месячные_цены3"/>
      <sheetName val="26_27_37_47_Рынки2"/>
      <sheetName val="15-16_Базовый_42,4%2"/>
      <sheetName val="сталь_анализ4"/>
      <sheetName val="feMn_SiMn4"/>
      <sheetName val="MB_месячные_цены4"/>
      <sheetName val="26_27_37_47_Рынки3"/>
      <sheetName val="15-16_Базовый_42,4%3"/>
      <sheetName val="сталь_анализ5"/>
      <sheetName val="feMn_SiMn5"/>
      <sheetName val="MB_месячные_цены5"/>
      <sheetName val="26_27_37_47_Рынки4"/>
      <sheetName val="15-16_Базовый_42,4%4"/>
      <sheetName val="15-16_Базовый_41%"/>
      <sheetName val="15-16_Базовый_41%1"/>
      <sheetName val="сталь_анализ6"/>
      <sheetName val="feMn_SiMn6"/>
      <sheetName val="MB_месячные_цены6"/>
      <sheetName val="26_27_37_47_Рынки5"/>
      <sheetName val="15-16_Базовый_42,4%5"/>
      <sheetName val="Списки"/>
      <sheetName val="Справочник"/>
      <sheetName val="Справочник ЦФО"/>
      <sheetName val="15-16_Базовый_41%2"/>
      <sheetName val="DIC"/>
      <sheetName val="DICTS"/>
      <sheetName val="PART"/>
      <sheetName val="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7  інші витрати"/>
      <sheetName val="загальна 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1"/>
      <sheetName val="1t"/>
      <sheetName val="1f"/>
      <sheetName val="Makets"/>
      <sheetName val="Ini"/>
      <sheetName val="Periods"/>
      <sheetName val="vbc_ini"/>
      <sheetName val="vbc_send"/>
      <sheetName val="vbc_sys"/>
      <sheetName val="vbc_auto"/>
      <sheetName val="Формати"/>
      <sheetName val="Філіали"/>
      <sheetName val="Типи філіалів"/>
      <sheetName val="Плани"/>
      <sheetName val="Періоди"/>
      <sheetName val="KOEF"/>
      <sheetName val="Звіти"/>
      <sheetName val="Списки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812"/>
      <sheetName val="МТР Газ України"/>
      <sheetName val="tar ee 99"/>
      <sheetName val="3 утв."/>
      <sheetName val="Ini"/>
    </sheetNames>
    <sheetDataSet>
      <sheetData sheetId="0">
        <row r="2">
          <cell r="E2" t="str">
            <v xml:space="preserve"> ДАРНИЦКАЯ ТЭЦ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рік"/>
      <sheetName val="Лист1"/>
      <sheetName val="Svod"/>
    </sheetNames>
    <sheetDataSet>
      <sheetData sheetId="0"/>
      <sheetData sheetId="1"/>
      <sheetData sheetId="2"/>
      <sheetData sheetId="3"/>
      <sheetData sheetId="4">
        <row r="1">
          <cell r="D1" t="str">
            <v>ПЛАН  ВИТРАТ  НА  ПЕРЕДАЧУ  ЕЛЕКТРОЕНЕРГІЇ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(анал)"/>
      <sheetName val="м_812"/>
      <sheetName val="рік"/>
      <sheetName val="tar ee 99"/>
      <sheetName val="Ф2"/>
      <sheetName val="ат_на 2004_витрати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то важно!!!"/>
      <sheetName val="План_сокр"/>
      <sheetName val="ПЛАН(2)_і рай_для отрав"/>
      <sheetName val="ПЛАН(2)_і район"/>
      <sheetName val="Баланс _2"/>
      <sheetName val="ПЛАН_1вар"/>
      <sheetName val="Експл (3)"/>
      <sheetName val="Експл (2)"/>
      <sheetName val="Експл"/>
      <sheetName val="Інші витрати"/>
      <sheetName val="Основні показники "/>
      <sheetName val="Баланс_1вар"/>
      <sheetName val="Потреби в коштах"/>
      <sheetName val="Технич лист"/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ВД (анал)"/>
      <sheetName val="812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 (2)"/>
      <sheetName val="9"/>
      <sheetName val="9 (2)"/>
      <sheetName val="9 міс."/>
      <sheetName val="2013"/>
      <sheetName val="2014"/>
      <sheetName val="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видам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PR"/>
      <sheetName val="Шифр"/>
      <sheetName val="Цены СНГ"/>
      <sheetName val="Свод_по_видам"/>
      <sheetName val="свод_по_ЦФО"/>
      <sheetName val="предприятия"/>
      <sheetName val="БЗ"/>
      <sheetName val="assump"/>
      <sheetName val="Шкала"/>
      <sheetName val="ФинПоказатели"/>
      <sheetName val="шахматка"/>
      <sheetName val="График реализации"/>
      <sheetName val="Свод_по_видам1"/>
      <sheetName val="свод_по_ЦФО1"/>
      <sheetName val="Цены_СНГ"/>
      <sheetName val="L9"/>
      <sheetName val="Свод_по_видам2"/>
      <sheetName val="свод_по_ЦФО2"/>
      <sheetName val="Цены_СНГ1"/>
      <sheetName val="График_реализации"/>
      <sheetName val="Свод_по_видам3"/>
      <sheetName val="свод_по_ЦФО3"/>
      <sheetName val="Цены_СНГ2"/>
      <sheetName val="График_реализации1"/>
      <sheetName val="Свод_по_видам4"/>
      <sheetName val="свод_по_ЦФО4"/>
      <sheetName val="Цены_СНГ3"/>
      <sheetName val="График_реализации2"/>
      <sheetName val="Свод_по_видам5"/>
      <sheetName val="свод_по_ЦФО5"/>
      <sheetName val="Цены_СНГ4"/>
      <sheetName val="График_реализации3"/>
      <sheetName val="Свод_по_видам6"/>
      <sheetName val="свод_по_ЦФО6"/>
      <sheetName val="Цены_СНГ5"/>
      <sheetName val="График_реализации4"/>
      <sheetName val="Лист7 БЗСервис Инвест30.10.2013"/>
      <sheetName val="апрель (корректировка 20.03.13)"/>
      <sheetName val="типи данних філі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Корпорация " ДТЭК "</v>
          </cell>
        </row>
      </sheetData>
      <sheetData sheetId="39">
        <row r="1">
          <cell r="B1" t="str">
            <v>100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КВ ОКС"/>
      <sheetName val="др КВ"/>
      <sheetName val="платежный бюджет"/>
      <sheetName val="тарифы"/>
      <sheetName val="сравн затрат"/>
      <sheetName val="ТБ"/>
      <sheetName val="прогн опт цены"/>
      <sheetName val="НДС"/>
      <sheetName val="НнП"/>
      <sheetName val="КВ_ОКС"/>
      <sheetName val="др_КВ"/>
      <sheetName val="платежный_бюджет"/>
      <sheetName val="сравн_затрат"/>
      <sheetName val="прогн_опт_цены"/>
      <sheetName val="KO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7  інші витрати"/>
      <sheetName val="Ф2"/>
    </sheet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KOEF"/>
      <sheetName val="Лист1"/>
      <sheetName val="TRANZIT"/>
    </sheetNames>
    <definedNames>
      <definedName name="ShowFil"/>
    </defined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Експл"/>
      <sheetName val="ПЛАН_1вар"/>
      <sheetName val="Інші витрати"/>
      <sheetName val="м_812"/>
      <sheetName val="ВД (анал)"/>
      <sheetName val="Технич лист"/>
      <sheetName val="812"/>
      <sheetName val="Лист1"/>
      <sheetName val="tar  ee 99"/>
      <sheetName val="Ini"/>
    </sheetNames>
    <sheetDataSet>
      <sheetData sheetId="0">
        <row r="95">
          <cell r="CT9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2"/>
      <sheetName val="_Т1"/>
      <sheetName val="_Т4"/>
      <sheetName val="_Т5"/>
      <sheetName val="_Т6"/>
      <sheetName val="_Т7"/>
      <sheetName val="_Т8"/>
      <sheetName val="_Т9"/>
      <sheetName val="_Т10"/>
      <sheetName val="BILL"/>
      <sheetName val="предприятия"/>
      <sheetName val="БЗ"/>
      <sheetName val="Макроэкономика"/>
      <sheetName val="Свод (2)"/>
      <sheetName val="Switches"/>
      <sheetName val="Собів. ГПЗ "/>
      <sheetName val="адм.витр. "/>
      <sheetName val=" BS Stat 31-12-01"/>
      <sheetName val="Цены СНГ"/>
      <sheetName val="ФинПоказатели"/>
      <sheetName val="tabdiller"/>
      <sheetName val="infl_rates"/>
      <sheetName val="assump"/>
      <sheetName val="Свод_(2)"/>
      <sheetName val="Собів__ГПЗ_"/>
      <sheetName val="адм_витр__"/>
      <sheetName val="_BS_Stat_31-12-01"/>
      <sheetName val="Цены_СНГ"/>
      <sheetName val="Лист1"/>
      <sheetName val="_Т3"/>
      <sheetName val="импорт"/>
      <sheetName val="Лист2"/>
      <sheetName val="Лист3"/>
      <sheetName val="Динамика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InputTI"/>
      <sheetName val="Справочники"/>
      <sheetName val="1"/>
      <sheetName val="Свод_(2)1"/>
      <sheetName val="Собів__ГПЗ_1"/>
      <sheetName val="адм_витр__1"/>
      <sheetName val="_BS_Stat_31-12-011"/>
      <sheetName val="Цены_СНГ1"/>
      <sheetName val="Свод_(2)2"/>
      <sheetName val="Собів__ГПЗ_2"/>
      <sheetName val="адм_витр__2"/>
      <sheetName val="_BS_Stat_31-12-012"/>
      <sheetName val="Цены_СНГ2"/>
      <sheetName val="Свод_(2)3"/>
      <sheetName val="Собів__ГПЗ_3"/>
      <sheetName val="адм_витр__3"/>
      <sheetName val="_BS_Stat_31-12-013"/>
      <sheetName val="Цены_СНГ3"/>
      <sheetName val="Свод_(2)4"/>
      <sheetName val="Собів__ГПЗ_4"/>
      <sheetName val="адм_витр__4"/>
      <sheetName val="_BS_Stat_31-12-014"/>
      <sheetName val="Цены_СНГ4"/>
      <sheetName val="Январь"/>
      <sheetName val="Свод_(2)5"/>
      <sheetName val="Собів__ГПЗ_5"/>
      <sheetName val="адм_витр__5"/>
      <sheetName val="_BS_Stat_31-12-015"/>
      <sheetName val="Цены_СНГ5"/>
      <sheetName val="_Ф3"/>
      <sheetName val="_Ф4"/>
      <sheetName val="_Ф5"/>
      <sheetName val="Ф7_цены"/>
      <sheetName val="Ф8_цены"/>
      <sheetName val="tar ee 99"/>
      <sheetName val="Техническая"/>
      <sheetName val="PR"/>
      <sheetName val="Шифр"/>
      <sheetName val="Вводные"/>
      <sheetName val="Справочник"/>
      <sheetName val="Месяцы"/>
      <sheetName val="Список"/>
      <sheetName val="план"/>
      <sheetName val="1998"/>
      <sheetName val="Состав Группы"/>
      <sheetName val="DICTS"/>
      <sheetName val="Общ.данные"/>
      <sheetName val="Ini"/>
      <sheetName val="разом 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Формати"/>
      <sheetName val="рік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ірка (2)"/>
      <sheetName val="транс"/>
      <sheetName val="вдоск"/>
      <sheetName val="зал"/>
      <sheetName val="вир послуг"/>
      <sheetName val="МТР Газ України"/>
      <sheetName val="assump"/>
    </sheetNames>
    <sheetDataSet>
      <sheetData sheetId="0"/>
      <sheetData sheetId="1"/>
      <sheetData sheetId="2">
        <row r="9">
          <cell r="E9">
            <v>649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Шифр"/>
      <sheetName val="шахматка"/>
      <sheetName val="скм"/>
      <sheetName val="Д-К"/>
      <sheetName val="ФП"/>
      <sheetName val="БП"/>
      <sheetName val="пу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МТР Газ України"/>
      <sheetName val="assump"/>
    </sheetNames>
    <sheetDataSet>
      <sheetData sheetId="0">
        <row r="1">
          <cell r="A1" t="str">
            <v>Корпорация " ДТЭК "</v>
          </cell>
        </row>
      </sheetData>
      <sheetData sheetId="1">
        <row r="1">
          <cell r="B1" t="str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  <sheetName val="Пакет"/>
      <sheetName val="Баланс"/>
      <sheetName val="ФинРез"/>
      <sheetName val="Корректировки"/>
      <sheetName val="ФинПоказатели"/>
      <sheetName val="Ф1-010,030"/>
      <sheetName val="Ф1-020"/>
      <sheetName val="КапИнвест"/>
      <sheetName val="ФактКапИнвест"/>
      <sheetName val="Ф1-040-45"/>
      <sheetName val="Ф1-050"/>
      <sheetName val="Ф1-070"/>
      <sheetName val="Ф1-100-140"/>
      <sheetName val="Ф1-150"/>
      <sheetName val="Ф1-160"/>
      <sheetName val="Прил-е к Ф1-160"/>
      <sheetName val="Ф1-170-200"/>
      <sheetName val="Ф1-180"/>
      <sheetName val="Прил-е к Ф1-180"/>
      <sheetName val="Ф1-210"/>
      <sheetName val="Прил-е к Ф1-210"/>
      <sheetName val="Ф1-220"/>
      <sheetName val="Ф1-230-240"/>
      <sheetName val="Ф1-250"/>
      <sheetName val="Ф1-270"/>
      <sheetName val="Ф1-300"/>
      <sheetName val="Ф1-420"/>
      <sheetName val="Ф1-440"/>
      <sheetName val="Ф1-450"/>
      <sheetName val="Ф1-470"/>
      <sheetName val="Ф1-500"/>
      <sheetName val="Анализ кредитов"/>
      <sheetName val="Ф1-510"/>
      <sheetName val="Ф1-520"/>
      <sheetName val="Ф1-530"/>
      <sheetName val="Ф1-540"/>
      <sheetName val="Ф1-550-600"/>
      <sheetName val="Ф1-610"/>
      <sheetName val="Ф2-035"/>
      <sheetName val="Ф2-040"/>
      <sheetName val="Ф2-060,090"/>
      <sheetName val="Ф2-080"/>
      <sheetName val="Ф2-110,150"/>
      <sheetName val="Ф2-120"/>
      <sheetName val="Ф2-070"/>
      <sheetName val="Ф2-130,160"/>
      <sheetName val="Ф2-140"/>
      <sheetName val="Ф2-180"/>
      <sheetName val="Персонал"/>
      <sheetName val="Остатки по расчетам в Группе"/>
      <sheetName val="Состав Группы"/>
      <sheetName val="_Т2"/>
      <sheetName val="Прил-е_к_Ф1-160"/>
      <sheetName val="Прил-е_к_Ф1-180"/>
      <sheetName val="Прил-е_к_Ф1-210"/>
      <sheetName val="Анализ_кредитов"/>
      <sheetName val="Остатки_по_расчетам_в_Группе"/>
      <sheetName val="Состав_Группы"/>
      <sheetName val="PR"/>
      <sheetName val="Шифр"/>
      <sheetName val="Прил-е_к_Ф1-1601"/>
      <sheetName val="Прил-е_к_Ф1-1801"/>
      <sheetName val="Прил-е_к_Ф1-2101"/>
      <sheetName val="Анализ_кредитов1"/>
      <sheetName val="Остатки_по_расчетам_в_Группе1"/>
      <sheetName val="Состав_Группы1"/>
      <sheetName val="Январь 2008"/>
      <sheetName val="МТР Газ України"/>
      <sheetName val="рік"/>
    </sheetNames>
    <sheetDataSet>
      <sheetData sheetId="0">
        <row r="49">
          <cell r="C49">
            <v>5.3</v>
          </cell>
        </row>
      </sheetData>
      <sheetData sheetId="1">
        <row r="49">
          <cell r="C49">
            <v>5.3</v>
          </cell>
        </row>
      </sheetData>
      <sheetData sheetId="2">
        <row r="49">
          <cell r="C49">
            <v>5.3</v>
          </cell>
        </row>
      </sheetData>
      <sheetData sheetId="3">
        <row r="49">
          <cell r="C49">
            <v>5.3</v>
          </cell>
        </row>
      </sheetData>
      <sheetData sheetId="4">
        <row r="49">
          <cell r="C49">
            <v>5.3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О_Б"/>
      <sheetName val="УО_ФР"/>
      <sheetName val="БО_Б+ФР"/>
      <sheetName val="Stat_forms"/>
      <sheetName val="Корректировки"/>
      <sheetName val="Ф1-161"/>
      <sheetName val="Ф1-530"/>
      <sheetName val="Ф2-035"/>
      <sheetName val="Ф2-040"/>
      <sheetName val="Ф2-060"/>
      <sheetName val="Ф2-070"/>
      <sheetName val="Ф2-080"/>
      <sheetName val="Ф2-090"/>
      <sheetName val="Ф2-120"/>
      <sheetName val="Ф2-110"/>
      <sheetName val="Ф2-130"/>
      <sheetName val="Ф2-140"/>
      <sheetName val="Ф2-150"/>
      <sheetName val="Ф2-160"/>
      <sheetName val="Ф2-180"/>
      <sheetName val="_Т2"/>
      <sheetName val="BPP-Prod"/>
      <sheetName val="ФинПоказатели"/>
      <sheetName val="Затраты"/>
      <sheetName val="assump"/>
      <sheetName val="PR"/>
      <sheetName val="Шифр"/>
      <sheetName val="Цены"/>
      <sheetName val="Цены_грн"/>
      <sheetName val="18_TAP&amp;OAP"/>
      <sheetName val="DICTS"/>
      <sheetName val="Курсы валют, исх данные"/>
      <sheetName val="Курсы_валют,_исх_данные"/>
      <sheetName val="InputTI"/>
      <sheetName val="Sales_2008"/>
      <sheetName val="Sales_2009"/>
      <sheetName val="Месяцы"/>
      <sheetName val="Классификатор"/>
      <sheetName val="Заводы"/>
      <sheetName val="Направления"/>
      <sheetName val="Рынки"/>
      <sheetName val="Список возможных участников"/>
      <sheetName val="Курсы_валют,_исх_данные1"/>
      <sheetName val="4.Анализ остатков ТМЦ"/>
      <sheetName val="Курсы_валют,_исх_данные2"/>
      <sheetName val="Список_возможных_участников"/>
      <sheetName val="4_Анализ_остатков_ТМЦ"/>
      <sheetName val=""/>
      <sheetName val="МТР Газ України"/>
      <sheetName val="tar ee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"/>
      <sheetName val="Затраты"/>
      <sheetName val="Фин. Рез. Бизнес-схемы июль"/>
      <sheetName val="Фин. Рез. Бизнес-схемы сент"/>
      <sheetName val="3 квартал"/>
      <sheetName val="Поиск денег"/>
      <sheetName val="расчет"/>
      <sheetName val="123"/>
      <sheetName val="Stat_forms"/>
      <sheetName val="Затраты_2"/>
      <sheetName val="Фин__Рез__Бизнес-схемы_июль"/>
      <sheetName val="Фин__Рез__Бизнес-схемы_сент"/>
      <sheetName val="3_квартал"/>
      <sheetName val="Поиск_денег"/>
      <sheetName val="ФинПоказатели"/>
      <sheetName val="Flash-P&amp;L"/>
      <sheetName val="_Т2"/>
      <sheetName val="DICTS"/>
      <sheetName val="Затраты_21"/>
      <sheetName val="Фин__Рез__Бизнес-схемы_июль1"/>
      <sheetName val="Фин__Рез__Бизнес-схемы_сент1"/>
      <sheetName val="3_квартал1"/>
      <sheetName val="Поиск_денег1"/>
      <sheetName val="3-26"/>
      <sheetName val="Цены СНГ"/>
      <sheetName val="Затраты_22"/>
      <sheetName val="Фин__Рез__Бизнес-схемы_июль2"/>
      <sheetName val="Фин__Рез__Бизнес-схемы_сент2"/>
      <sheetName val="3_квартал2"/>
      <sheetName val="Поиск_денег2"/>
      <sheetName val="Затраты_23"/>
      <sheetName val="Фин__Рез__Бизнес-схемы_июль3"/>
      <sheetName val="Фин__Рез__Бизнес-схемы_сент3"/>
      <sheetName val="3_квартал3"/>
      <sheetName val="Поиск_денег3"/>
      <sheetName val="Затраты_24"/>
      <sheetName val="Фин__Рез__Бизнес-схемы_июль4"/>
      <sheetName val="Фин__Рез__Бизнес-схемы_сент4"/>
      <sheetName val="3_квартал4"/>
      <sheetName val="Поиск_денег4"/>
      <sheetName val="Затраты_25"/>
      <sheetName val="Фин__Рез__Бизнес-схемы_июль5"/>
      <sheetName val="Фин__Рез__Бизнес-схемы_сент5"/>
      <sheetName val="3_квартал5"/>
      <sheetName val="Поиск_денег5"/>
      <sheetName val="plan (перенос)"/>
      <sheetName val="A6"/>
      <sheetName val="Tax"/>
      <sheetName val="Цены_СНГ"/>
      <sheetName val="БДР"/>
      <sheetName val="Оценка доп инвестиций"/>
      <sheetName val="XLR_NoRangeSheet"/>
      <sheetName val="3 утв.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F3">
            <v>5.3316999999999997</v>
          </cell>
        </row>
      </sheetData>
      <sheetData sheetId="19">
        <row r="3">
          <cell r="F3">
            <v>5.3316999999999997</v>
          </cell>
        </row>
      </sheetData>
      <sheetData sheetId="20">
        <row r="3">
          <cell r="F3">
            <v>5.3316999999999997</v>
          </cell>
        </row>
      </sheetData>
      <sheetData sheetId="21">
        <row r="3">
          <cell r="F3">
            <v>5.3316999999999997</v>
          </cell>
        </row>
      </sheetData>
      <sheetData sheetId="22">
        <row r="3">
          <cell r="F3">
            <v>5.3316999999999997</v>
          </cell>
        </row>
      </sheetData>
      <sheetData sheetId="23" refreshError="1"/>
      <sheetData sheetId="24" refreshError="1"/>
      <sheetData sheetId="25">
        <row r="3">
          <cell r="F3">
            <v>5.3316999999999997</v>
          </cell>
        </row>
      </sheetData>
      <sheetData sheetId="26">
        <row r="3">
          <cell r="F3">
            <v>5.3316999999999997</v>
          </cell>
        </row>
      </sheetData>
      <sheetData sheetId="27">
        <row r="3">
          <cell r="F3">
            <v>5.3316999999999997</v>
          </cell>
        </row>
      </sheetData>
      <sheetData sheetId="28">
        <row r="3">
          <cell r="F3">
            <v>5.3316999999999997</v>
          </cell>
        </row>
      </sheetData>
      <sheetData sheetId="29">
        <row r="3">
          <cell r="F3">
            <v>5.3316999999999997</v>
          </cell>
        </row>
      </sheetData>
      <sheetData sheetId="30">
        <row r="3">
          <cell r="F3">
            <v>5.3316999999999997</v>
          </cell>
        </row>
      </sheetData>
      <sheetData sheetId="31">
        <row r="3">
          <cell r="F3">
            <v>5.3316999999999997</v>
          </cell>
        </row>
      </sheetData>
      <sheetData sheetId="32">
        <row r="3">
          <cell r="F3">
            <v>5.3316999999999997</v>
          </cell>
        </row>
      </sheetData>
      <sheetData sheetId="33">
        <row r="3">
          <cell r="F3">
            <v>5.3316999999999997</v>
          </cell>
        </row>
      </sheetData>
      <sheetData sheetId="34">
        <row r="3">
          <cell r="F3">
            <v>5.3316999999999997</v>
          </cell>
        </row>
      </sheetData>
      <sheetData sheetId="35">
        <row r="3">
          <cell r="F3">
            <v>5.3316999999999997</v>
          </cell>
        </row>
      </sheetData>
      <sheetData sheetId="36">
        <row r="3">
          <cell r="F3">
            <v>5.3316999999999997</v>
          </cell>
        </row>
      </sheetData>
      <sheetData sheetId="37">
        <row r="3">
          <cell r="F3">
            <v>5.3316999999999997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нРКМ "/>
      <sheetName val="ЦРКМ "/>
      <sheetName val="ПдРКМ"/>
      <sheetName val="ЛРКМ"/>
      <sheetName val="ЗРКМ"/>
      <sheetName val="ЦЦР"/>
      <sheetName val="РПС"/>
      <sheetName val="СКЛ"/>
      <sheetName val="СІЗП"/>
      <sheetName val="ОДС"/>
      <sheetName val="СРЗАВ"/>
      <sheetName val="СЗДТУ"/>
      <sheetName val="СПЛ"/>
      <sheetName val="Госп.відділ"/>
      <sheetName val="Модуль1"/>
      <sheetName val="ПТГ"/>
      <sheetName val="Сразнім грунтом"/>
      <sheetName val="Лист1"/>
      <sheetName val="..."/>
      <sheetName val="ТП,РП"/>
      <sheetName val="Рем.КЛ"/>
      <sheetName val="Тех.нагляд"/>
      <sheetName val="Випроб."/>
      <sheetName val="ПЛ"/>
      <sheetName val="ОВБ"/>
      <sheetName val="ВТГ"/>
      <sheetName val="Госп.дільн."/>
      <sheetName val="В цілому"/>
      <sheetName val="assump"/>
      <sheetName val="рік"/>
    </sheetNames>
    <sheetDataSet>
      <sheetData sheetId="0">
        <row r="6">
          <cell r="C6" t="str">
            <v>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нРКМ"/>
      <sheetName val="ЦРКМ"/>
      <sheetName val="ПдРКМ"/>
      <sheetName val="ЛРКМ"/>
      <sheetName val="ЗРКМ"/>
      <sheetName val="ЦЦР"/>
      <sheetName val="РПС"/>
      <sheetName val="СКЛ"/>
      <sheetName val="СІЗП"/>
      <sheetName val="ОДС"/>
      <sheetName val="СРЗАВ"/>
      <sheetName val="СЗДТУ"/>
      <sheetName val="СПЛ"/>
      <sheetName val="Госп.відділ"/>
      <sheetName val="Модуль1"/>
      <sheetName val="tar ee 99"/>
      <sheetName val="автотранс"/>
    </sheetNames>
    <sheetDataSet>
      <sheetData sheetId="0">
        <row r="7">
          <cell r="F7" t="str">
            <v>5м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"/>
      <sheetName val="макет 430"/>
      <sheetName val="Ф2"/>
      <sheetName val="Технич лист"/>
      <sheetName val="Експл"/>
      <sheetName val="ПЛАН_1вар"/>
      <sheetName val="Інші витрати"/>
      <sheetName val="ВД (анал)"/>
      <sheetName val="tar ee 99"/>
      <sheetName val="м_812"/>
      <sheetName val="Ini"/>
      <sheetName val="страх"/>
    </sheetNames>
    <sheetDataSet>
      <sheetData sheetId="0">
        <row r="8">
          <cell r="F8" t="str">
            <v xml:space="preserve">Звіт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л"/>
      <sheetName val="PR"/>
      <sheetName val="БЗ"/>
      <sheetName val="расшифровка"/>
      <sheetName val="ТП"/>
      <sheetName val="БП"/>
      <sheetName val="Ш_БДДС"/>
      <sheetName val="ЛОМ_УКР"/>
      <sheetName val="Чугун_Украина"/>
      <sheetName val="data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>
        <row r="4">
          <cell r="C4" t="str">
            <v>пу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Тарифнатранзит"/>
      <sheetName val="Прогн2006 без ГОК"/>
      <sheetName val="КЭШ 1-06"/>
      <sheetName val="КЭШ2-06"/>
      <sheetName val="ФУ2005"/>
      <sheetName val="2006"/>
      <sheetName val="c Зиной"/>
      <sheetName val="Классы05"/>
      <sheetName val="4605"/>
      <sheetName val="4605_значения"/>
      <sheetName val="%ПРИР."/>
      <sheetName val="по годам"/>
      <sheetName val="Офис"/>
      <sheetName val="Лист1"/>
      <sheetName val="Лист2"/>
      <sheetName val="Лист3"/>
      <sheetName val="р409-414 ЛТЕС"/>
      <sheetName val="р409-414 ЛТЕС 1 кв"/>
      <sheetName val="р409-414 ЛТЕС 2 кв"/>
      <sheetName val="р409-414 ЛТЕС 3 кв"/>
      <sheetName val="р409-414 ЛТЕС 4 кв"/>
      <sheetName val="КЛ показатели"/>
      <sheetName val="расходная"/>
      <sheetName val="опер в ФП"/>
      <sheetName val="ТЭП"/>
      <sheetName val="Резюме "/>
      <sheetName val="Тариф_на_транзит1"/>
      <sheetName val="Оплата_тр-та1"/>
      <sheetName val="Îïëàòà_òð-òà1"/>
      <sheetName val="Òàðèô_íà_òðàíçèò1"/>
      <sheetName val="Ïëàòà_çà_òðàíçèò1"/>
      <sheetName val="Прогн2006_без_ГОК1"/>
      <sheetName val="КЭШ_1-061"/>
      <sheetName val="c_Зиной1"/>
      <sheetName val="%ПРИР_1"/>
      <sheetName val="по_годам1"/>
      <sheetName val="р409-414_ЛТЕС1"/>
      <sheetName val="р409-414_ЛТЕС_1_кв1"/>
      <sheetName val="р409-414_ЛТЕС_2_кв1"/>
      <sheetName val="р409-414_ЛТЕС_3_кв1"/>
      <sheetName val="р409-414_ЛТЕС_4_кв1"/>
      <sheetName val="КЛ_показатели1"/>
      <sheetName val="опер_в_ФП1"/>
      <sheetName val="Резюме_1"/>
      <sheetName val="Тариф_на_транзит"/>
      <sheetName val="Оплата_тр-та"/>
      <sheetName val="Îïëàòà_òð-òà"/>
      <sheetName val="Òàðèô_íà_òðàíçèò"/>
      <sheetName val="Ïëàòà_çà_òðàíçèò"/>
      <sheetName val="Прогн2006_без_ГОК"/>
      <sheetName val="КЭШ_1-06"/>
      <sheetName val="c_Зиной"/>
      <sheetName val="%ПРИР_"/>
      <sheetName val="по_годам"/>
      <sheetName val="р409-414_ЛТЕС"/>
      <sheetName val="р409-414_ЛТЕС_1_кв"/>
      <sheetName val="р409-414_ЛТЕС_2_кв"/>
      <sheetName val="р409-414_ЛТЕС_3_кв"/>
      <sheetName val="р409-414_ЛТЕС_4_кв"/>
      <sheetName val="КЛ_показатели"/>
      <sheetName val="опер_в_ФП"/>
      <sheetName val="Резюме_"/>
      <sheetName val="Резюме"/>
      <sheetName val="Analysis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2"/>
      <sheetName val="2 кв"/>
      <sheetName val="2 утв"/>
      <sheetName val="3 не сокр."/>
      <sheetName val="3 тар."/>
      <sheetName val="3 утв.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охорона"/>
    </sheet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утв."/>
      <sheetName val="812 (2)"/>
      <sheetName val="812"/>
      <sheetName val="0"/>
      <sheetName val="1"/>
      <sheetName val="2"/>
      <sheetName val="2 утв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3 утв_"/>
      <sheetName val="812 _2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tar ee 99"/>
      <sheetName val="1_Структура по елементах"/>
      <sheetName val="Inform"/>
      <sheetName val="Ini"/>
      <sheetName val="м_812"/>
    </sheetNames>
    <sheetDataSet>
      <sheetData sheetId="0" refreshError="1"/>
      <sheetData sheetId="1">
        <row r="8">
          <cell r="AF8" t="str">
            <v>ЗАТВЕРДЖУЮ</v>
          </cell>
        </row>
      </sheetData>
      <sheetData sheetId="2" refreshError="1"/>
      <sheetData sheetId="3">
        <row r="8">
          <cell r="AF8" t="str">
            <v>ЗАТВЕРДЖУЮ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8">
          <cell r="AF8" t="str">
            <v>ЗАТВЕРДЖУЮ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_ реєстр"/>
      <sheetName val="скрыть"/>
      <sheetName val="Ф2"/>
      <sheetName val="Технич лист"/>
    </sheetNames>
    <sheetDataSet>
      <sheetData sheetId="0"/>
      <sheetData sheetId="1">
        <row r="4">
          <cell r="B4" t="str">
            <v>вибрати</v>
          </cell>
        </row>
      </sheetData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м_8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Экономический эффект"/>
      <sheetName val="812"/>
      <sheetName val="База"/>
      <sheetName val="Списки"/>
      <sheetName val="автотранс"/>
      <sheetName val="Цены СНГ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П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окр"/>
      <sheetName val="План"/>
      <sheetName val="Експл"/>
      <sheetName val="Соц_програма"/>
      <sheetName val="Баланс"/>
      <sheetName val="Основні_показники"/>
      <sheetName val="страх"/>
      <sheetName val="Рабочий"/>
      <sheetName val="дох"/>
    </sheetNames>
    <sheetDataSet>
      <sheetData sheetId="0"/>
      <sheetData sheetId="1">
        <row r="11">
          <cell r="K11" t="str">
            <v>тис.грн.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окр"/>
      <sheetName val="План"/>
      <sheetName val="Експл"/>
      <sheetName val="Соц_програма"/>
      <sheetName val="Баланс"/>
      <sheetName val="Основні_показники"/>
      <sheetName val="Ener "/>
      <sheetName val=" гв"/>
    </sheetNames>
    <sheetDataSet>
      <sheetData sheetId="0"/>
      <sheetData sheetId="1">
        <row r="13">
          <cell r="J13" t="str">
            <v>III кв.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5_97"/>
      <sheetName val="Ф1_97"/>
      <sheetName val="Ф2_97"/>
      <sheetName val="Ф3_97"/>
      <sheetName val="Ф4_97"/>
      <sheetName val="Ф6_97"/>
      <sheetName val="assump"/>
      <sheetName val="Setup"/>
      <sheetName val="Исходные данные"/>
      <sheetName val="Лист1"/>
      <sheetName val="1-В 1 Апр. БО"/>
      <sheetName val="PR"/>
      <sheetName val="balance"/>
      <sheetName val="импортеры99"/>
      <sheetName val="импортеры96"/>
      <sheetName val="импортеры97"/>
      <sheetName val="база"/>
      <sheetName val="ЛОМ_УКР"/>
      <sheetName val="Чугун_Украина"/>
      <sheetName val="СС_ТП"/>
      <sheetName val="Планы2"/>
      <sheetName val="План_ноября07_с_долгами"/>
      <sheetName val="_Т8"/>
      <sheetName val="Исходные_данные"/>
      <sheetName val="1-В_1_Апр__БО"/>
      <sheetName val="предприятия"/>
      <sheetName val="Ф2_1 Бюджет доходов и расходов"/>
      <sheetName val="Исходные_данные1"/>
      <sheetName val="1-В_1_Апр__БО1"/>
      <sheetName val="Исходные_данные2"/>
      <sheetName val="1-В_1_Апр__БО2"/>
      <sheetName val="Исходные_данные3"/>
      <sheetName val="1-В_1_Апр__БО3"/>
      <sheetName val="Ф2_1_Бюджет_доходов_и_расходов"/>
      <sheetName val="Ф2_1_Бюджет_доходов_и_расходов1"/>
      <sheetName val="Исходные_данные4"/>
      <sheetName val="1-В_1_Апр__БО4"/>
      <sheetName val="сортамент"/>
      <sheetName val="Цехи КМК"/>
      <sheetName val="Компании"/>
      <sheetName val="Цехи_КМК"/>
      <sheetName val="Выключатели"/>
      <sheetName val="Реализация 1 квартал прогноз"/>
      <sheetName val="Ф2_1_Бюджет_доходов_и_расходов2"/>
      <sheetName val="Цехи_КМК1"/>
      <sheetName val="Ключ"/>
      <sheetName val="шахматка"/>
      <sheetName val="Справочник"/>
      <sheetName val="анализ кт"/>
      <sheetName val="Main"/>
      <sheetName val="охорона"/>
      <sheetName val="бюджет_шаб_07"/>
      <sheetName val="каналізація_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шифрРасход"/>
      <sheetName val="ПланДень"/>
      <sheetName val="ПланФактМесяц"/>
      <sheetName val="ПланФактДень"/>
      <sheetName val="ПланМесяц"/>
      <sheetName val="ЕжеднПланы"/>
      <sheetName val="ДопШифры"/>
      <sheetName val="0291"/>
      <sheetName val="029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1110</v>
          </cell>
        </row>
      </sheetData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орт_99_1"/>
      <sheetName val="Экспорт_99_2"/>
      <sheetName val="Экспорт_99_3"/>
      <sheetName val="Динамика"/>
      <sheetName val="Экспорт_98_1"/>
      <sheetName val="Ф5_97"/>
      <sheetName val="Справочник"/>
      <sheetName val="ВЭ"/>
      <sheetName val="Шифр"/>
      <sheetName val="KFI "/>
      <sheetName val="_Ф3"/>
      <sheetName val="_Ф4"/>
      <sheetName val="_Ф5"/>
      <sheetName val="Ф7_цены"/>
      <sheetName val="Ф8_цены"/>
      <sheetName val="RSA_FS"/>
      <sheetName val="assump"/>
      <sheetName val="ЛОМ_УКР"/>
      <sheetName val="Классификатор"/>
      <sheetName val="анализ кт"/>
      <sheetName val="Прочие"/>
      <sheetName val="KFI_"/>
      <sheetName val="анализ_кт"/>
      <sheetName val="АНАЛИТ"/>
      <sheetName val="KFI_1"/>
      <sheetName val="анализ_кт1"/>
      <sheetName val="KFI_2"/>
      <sheetName val="анализ_кт2"/>
      <sheetName val="KFI_3"/>
      <sheetName val="анализ_кт3"/>
      <sheetName val="KFI_4"/>
      <sheetName val="анализ_кт4"/>
      <sheetName val="KFI_5"/>
      <sheetName val="анализ_кт5"/>
      <sheetName val="Настройки"/>
      <sheetName val="март 2013 "/>
      <sheetName val="март_2013_"/>
      <sheetName val="Справка"/>
      <sheetName val="март_2013_1"/>
      <sheetName val="KFI"/>
      <sheetName val="2.Memo"/>
      <sheetName val="м_812"/>
      <sheetName val="сторож охор_ша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III"/>
      <sheetName val="2013"/>
      <sheetName val="2014"/>
      <sheetName val="2015"/>
      <sheetName val="вд (анал)"/>
    </sheetNames>
    <sheetDataSet>
      <sheetData sheetId="0"/>
      <sheetData sheetId="1">
        <row r="3">
          <cell r="A3">
            <v>0</v>
          </cell>
        </row>
      </sheetData>
      <sheetData sheetId="2">
        <row r="3">
          <cell r="A3">
            <v>0</v>
          </cell>
        </row>
      </sheetData>
      <sheetData sheetId="3">
        <row r="3">
          <cell r="A3">
            <v>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III"/>
      <sheetName val="2013"/>
      <sheetName val="2014"/>
      <sheetName val="2015"/>
      <sheetName val="Формати"/>
    </sheetNames>
    <sheetDataSet>
      <sheetData sheetId="0"/>
      <sheetData sheetId="1">
        <row r="3">
          <cell r="A3">
            <v>0</v>
          </cell>
        </row>
      </sheetData>
      <sheetData sheetId="2">
        <row r="3">
          <cell r="A3">
            <v>0</v>
          </cell>
        </row>
      </sheetData>
      <sheetData sheetId="3">
        <row r="3">
          <cell r="A3">
            <v>0</v>
          </cell>
        </row>
      </sheetData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Шифр"/>
      <sheetName val="шахматка"/>
      <sheetName val="скм"/>
      <sheetName val="Д-К"/>
      <sheetName val="ФП"/>
      <sheetName val="БП"/>
      <sheetName val="пу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Технич лист"/>
    </sheetNames>
    <sheetDataSet>
      <sheetData sheetId="0"/>
      <sheetData sheetId="1">
        <row r="1">
          <cell r="B1" t="str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  <sheetName val="PR"/>
      <sheetName val="Шифр"/>
    </sheetNames>
    <sheetDataSet>
      <sheetData sheetId="0"/>
      <sheetData sheetId="1">
        <row r="4">
          <cell r="B4" t="str">
            <v>вибрати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ерат зп"/>
      <sheetName val="дати ОП МОП"/>
      <sheetName val="Лист3"/>
      <sheetName val="БДР"/>
    </sheetNames>
    <sheetDataSet>
      <sheetData sheetId="0">
        <row r="8">
          <cell r="B8" t="str">
            <v>Автономна Республіка Крим</v>
          </cell>
        </row>
      </sheetData>
      <sheetData sheetId="1"/>
      <sheetData sheetId="2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рі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2_ФОП"/>
      <sheetName val="4_Структура пл.соб."/>
      <sheetName val="Приб"/>
      <sheetName val="5_РТ"/>
      <sheetName val="Дод10"/>
      <sheetName val="Дод15"/>
      <sheetName val="Дод16"/>
      <sheetName val="Д2"/>
      <sheetName val="Д2.1"/>
      <sheetName val="Баланс 7 та 8"/>
      <sheetName val="Д4"/>
      <sheetName val="Біокот"/>
      <sheetName val="Д5"/>
      <sheetName val="Д5_ТЕ"/>
      <sheetName val="Д5_ЦТП"/>
      <sheetName val="Д6"/>
      <sheetName val="Д6_ТЕ"/>
      <sheetName val="Д6_ГВ"/>
      <sheetName val="Д6_ЦТП"/>
      <sheetName val="Д6_ЦТП_ТЕ"/>
      <sheetName val="Д6_ЦТП_ГВ"/>
      <sheetName val="Д7"/>
      <sheetName val="Д7_ЦТП"/>
      <sheetName val="Д8"/>
      <sheetName val="Д8.1"/>
      <sheetName val="Д8.1_ТЕ"/>
      <sheetName val="Д8.1_ТЕ_Катег"/>
      <sheetName val="Д8.1_ГВ"/>
      <sheetName val="Д8.1_ГВ_Катег"/>
      <sheetName val="м3"/>
      <sheetName val="Д14.2"/>
      <sheetName val="Д14.1"/>
      <sheetName val="Д9.1_ГВ"/>
      <sheetName val="Д9.1_ГВ (Пушкіна,67)"/>
      <sheetName val="Д9.2_ГВ"/>
      <sheetName val="Д9.3_ГВ"/>
      <sheetName val="Д9.4_ГВ"/>
      <sheetName val="Паливна складова"/>
      <sheetName val="Структура"/>
      <sheetName val="Лист2"/>
      <sheetName val="Пояс"/>
      <sheetName val="Д9.1"/>
      <sheetName val="Д9.2"/>
      <sheetName val="Д9.3"/>
      <sheetName val="Д9.4"/>
      <sheetName val="Вир"/>
      <sheetName val="Тран"/>
      <sheetName val="Постач"/>
      <sheetName val="Д10.1"/>
      <sheetName val="Д10.1 (Пушкіна,67)"/>
      <sheetName val="Д10.2"/>
      <sheetName val="Д10.3"/>
      <sheetName val="Д10.4"/>
      <sheetName val="Д10"/>
      <sheetName val="Д11"/>
      <sheetName val="Д12"/>
      <sheetName val="Д12.1"/>
      <sheetName val="Д13"/>
      <sheetName val="Д14"/>
      <sheetName val="Д15"/>
      <sheetName val="Д16"/>
      <sheetName val="Д17"/>
      <sheetName val="Д17.1"/>
      <sheetName val="Д18"/>
      <sheetName val="Д19"/>
      <sheetName val="Д19_Р"/>
      <sheetName val="Д20.1"/>
      <sheetName val="Д20.2"/>
      <sheetName val="Д20.3"/>
      <sheetName val="Д9.3_ГВ (2)"/>
      <sheetName val="Д21"/>
      <sheetName val="СВОД"/>
    </sheetNames>
    <sheetDataSet>
      <sheetData sheetId="0"/>
      <sheetData sheetId="1">
        <row r="3">
          <cell r="A3" t="str">
            <v>КПТМ "Черкаситеплокомуненерго"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8">
          <cell r="F68">
            <v>353080.22945626959</v>
          </cell>
        </row>
        <row r="69">
          <cell r="F69">
            <v>35258.600782365174</v>
          </cell>
        </row>
        <row r="70">
          <cell r="F70">
            <v>12762.680465086909</v>
          </cell>
        </row>
        <row r="71">
          <cell r="F71">
            <v>118.47614386900679</v>
          </cell>
        </row>
        <row r="76">
          <cell r="F76">
            <v>273692.4791718293</v>
          </cell>
        </row>
        <row r="80">
          <cell r="F80">
            <v>51528.318396914583</v>
          </cell>
        </row>
        <row r="84">
          <cell r="F84">
            <v>26182.409314651868</v>
          </cell>
        </row>
        <row r="88">
          <cell r="F88">
            <v>225.20901949332836</v>
          </cell>
        </row>
        <row r="97">
          <cell r="F97">
            <v>164.58510538350194</v>
          </cell>
        </row>
        <row r="98">
          <cell r="F98">
            <v>125.16442236012519</v>
          </cell>
        </row>
        <row r="99">
          <cell r="F99">
            <v>25.989059543566341</v>
          </cell>
        </row>
        <row r="100">
          <cell r="F100">
            <v>13.319512172052271</v>
          </cell>
        </row>
        <row r="101">
          <cell r="F101">
            <v>0.11211130775813954</v>
          </cell>
        </row>
      </sheetData>
      <sheetData sheetId="10">
        <row r="113">
          <cell r="F113">
            <v>180153.34318327147</v>
          </cell>
        </row>
        <row r="116">
          <cell r="F116">
            <v>37631.259369433203</v>
          </cell>
        </row>
        <row r="119">
          <cell r="F119">
            <v>23019.865329209359</v>
          </cell>
        </row>
        <row r="122">
          <cell r="F122">
            <v>225.20901949332836</v>
          </cell>
        </row>
        <row r="127">
          <cell r="F127">
            <v>93539.135988557784</v>
          </cell>
        </row>
        <row r="130">
          <cell r="F130">
            <v>13897.059027481382</v>
          </cell>
        </row>
        <row r="133">
          <cell r="F133">
            <v>3162.5439854425267</v>
          </cell>
        </row>
        <row r="136">
          <cell r="F136">
            <v>0</v>
          </cell>
        </row>
        <row r="155">
          <cell r="F155">
            <v>133995.0154110576</v>
          </cell>
        </row>
        <row r="158">
          <cell r="F158">
            <v>24626.793512351898</v>
          </cell>
        </row>
        <row r="161">
          <cell r="F161">
            <v>9322.7196560462453</v>
          </cell>
        </row>
        <row r="164">
          <cell r="F164">
            <v>118.47614386900679</v>
          </cell>
        </row>
        <row r="169">
          <cell r="F169">
            <v>219085.2075120472</v>
          </cell>
        </row>
        <row r="172">
          <cell r="F172">
            <v>10631.811697270428</v>
          </cell>
        </row>
        <row r="175">
          <cell r="F175">
            <v>3439.9650801665666</v>
          </cell>
        </row>
        <row r="178">
          <cell r="F178">
            <v>0</v>
          </cell>
        </row>
        <row r="199">
          <cell r="F199">
            <v>70.291671871635273</v>
          </cell>
        </row>
        <row r="202">
          <cell r="F202">
            <v>19.115989113174166</v>
          </cell>
        </row>
        <row r="205">
          <cell r="F205">
            <v>11.451589341661174</v>
          </cell>
        </row>
        <row r="208">
          <cell r="F208">
            <v>0.11118107520000001</v>
          </cell>
        </row>
        <row r="213">
          <cell r="F213">
            <v>32.959476999439282</v>
          </cell>
        </row>
        <row r="216">
          <cell r="F216">
            <v>6.3385802069328108</v>
          </cell>
        </row>
        <row r="219">
          <cell r="F219">
            <v>1.5958853089473533</v>
          </cell>
        </row>
        <row r="222">
          <cell r="F222">
            <v>0</v>
          </cell>
        </row>
      </sheetData>
      <sheetData sheetId="11"/>
      <sheetData sheetId="12">
        <row r="11">
          <cell r="H11">
            <v>7467.1881828861769</v>
          </cell>
          <cell r="L11">
            <v>5476.9820102962922</v>
          </cell>
          <cell r="P11">
            <v>1222.699832056277</v>
          </cell>
          <cell r="T11">
            <v>760.65730515812766</v>
          </cell>
          <cell r="X11">
            <v>6.8490353754813933</v>
          </cell>
        </row>
        <row r="40">
          <cell r="H40">
            <v>39220.085553484154</v>
          </cell>
          <cell r="L40">
            <v>23277.716331478401</v>
          </cell>
          <cell r="P40">
            <v>15942.369222005755</v>
          </cell>
          <cell r="T40">
            <v>0</v>
          </cell>
          <cell r="X40">
            <v>0</v>
          </cell>
        </row>
        <row r="47">
          <cell r="P47">
            <v>15942.369222005755</v>
          </cell>
          <cell r="T47">
            <v>0</v>
          </cell>
          <cell r="X47">
            <v>0</v>
          </cell>
        </row>
        <row r="50">
          <cell r="H50">
            <v>121291.08389623804</v>
          </cell>
          <cell r="L50">
            <v>111167.49770569986</v>
          </cell>
          <cell r="P50">
            <v>8105.2556783096406</v>
          </cell>
          <cell r="T50">
            <v>2016.390063357434</v>
          </cell>
          <cell r="X50">
            <v>1.940448871106438</v>
          </cell>
        </row>
        <row r="54">
          <cell r="H54">
            <v>1323.3437418886124</v>
          </cell>
        </row>
        <row r="56">
          <cell r="H56">
            <v>633772.64383208484</v>
          </cell>
          <cell r="L56">
            <v>385447.46134266985</v>
          </cell>
          <cell r="P56">
            <v>126791.32263629613</v>
          </cell>
          <cell r="T56">
            <v>120956.79044710932</v>
          </cell>
          <cell r="X56">
            <v>577.06940600973508</v>
          </cell>
        </row>
        <row r="57">
          <cell r="H57">
            <v>0</v>
          </cell>
          <cell r="L57">
            <v>0</v>
          </cell>
          <cell r="P57">
            <v>0</v>
          </cell>
          <cell r="T57">
            <v>0</v>
          </cell>
          <cell r="X57">
            <v>0</v>
          </cell>
        </row>
        <row r="58">
          <cell r="H58">
            <v>0</v>
          </cell>
          <cell r="L58">
            <v>0</v>
          </cell>
          <cell r="P58">
            <v>0</v>
          </cell>
          <cell r="T58">
            <v>0</v>
          </cell>
          <cell r="X58">
            <v>0</v>
          </cell>
        </row>
        <row r="59">
          <cell r="H59">
            <v>41961.211799139659</v>
          </cell>
          <cell r="L59">
            <v>26905.127242199647</v>
          </cell>
          <cell r="P59">
            <v>7788.4576429709177</v>
          </cell>
          <cell r="T59">
            <v>7227.2459630594749</v>
          </cell>
          <cell r="X59">
            <v>40.380950909615123</v>
          </cell>
        </row>
        <row r="65">
          <cell r="L65">
            <v>302815.59257739113</v>
          </cell>
          <cell r="P65">
            <v>57348.207422144114</v>
          </cell>
          <cell r="T65">
            <v>29438.112506721831</v>
          </cell>
          <cell r="X65">
            <v>254.58285807153638</v>
          </cell>
        </row>
        <row r="66">
          <cell r="H66">
            <v>1733.2886938301181</v>
          </cell>
          <cell r="L66">
            <v>1361.728387482173</v>
          </cell>
          <cell r="P66">
            <v>2346.7129371388369</v>
          </cell>
          <cell r="T66">
            <v>4354.3564955429647</v>
          </cell>
          <cell r="X66">
            <v>2425.3414452038637</v>
          </cell>
        </row>
      </sheetData>
      <sheetData sheetId="13"/>
      <sheetData sheetId="14"/>
      <sheetData sheetId="15"/>
      <sheetData sheetId="16"/>
      <sheetData sheetId="17"/>
      <sheetData sheetId="18">
        <row r="40">
          <cell r="K40">
            <v>48777.566767613156</v>
          </cell>
          <cell r="O40">
            <v>15011.920283820104</v>
          </cell>
          <cell r="S40">
            <v>14996.423265019454</v>
          </cell>
          <cell r="W40">
            <v>91.411215356286803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3426.0391402270889</v>
          </cell>
          <cell r="O43">
            <v>900.23745709156219</v>
          </cell>
          <cell r="S43">
            <v>541.48551747606973</v>
          </cell>
          <cell r="W43">
            <v>5.4190020687420803</v>
          </cell>
        </row>
        <row r="48">
          <cell r="G48">
            <v>418.99</v>
          </cell>
          <cell r="K48">
            <v>371.48</v>
          </cell>
          <cell r="O48">
            <v>430.93</v>
          </cell>
          <cell r="S48">
            <v>699.58</v>
          </cell>
          <cell r="W48">
            <v>435.64</v>
          </cell>
        </row>
        <row r="51">
          <cell r="K51">
            <v>140527.11040577336</v>
          </cell>
          <cell r="O51">
            <v>36925.371645267674</v>
          </cell>
          <cell r="S51">
            <v>22210.311086067522</v>
          </cell>
          <cell r="W51">
            <v>222.27320553984001</v>
          </cell>
        </row>
      </sheetData>
      <sheetData sheetId="19">
        <row r="40">
          <cell r="K40">
            <v>13754.436488960822</v>
          </cell>
          <cell r="O40">
            <v>286.9769422038612</v>
          </cell>
          <cell r="S40">
            <v>546.61179841659828</v>
          </cell>
          <cell r="W40">
            <v>1.2073714458588485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966.08422448484794</v>
          </cell>
          <cell r="O43">
            <v>17.209483384478396</v>
          </cell>
          <cell r="S43">
            <v>19.736864403830424</v>
          </cell>
          <cell r="W43">
            <v>7.1574897427498646E-2</v>
          </cell>
        </row>
        <row r="51">
          <cell r="K51">
            <v>39626.232777498117</v>
          </cell>
          <cell r="O51">
            <v>705.88772416552661</v>
          </cell>
          <cell r="S51">
            <v>809.55424314183824</v>
          </cell>
          <cell r="W51">
            <v>2.9358139534883754</v>
          </cell>
        </row>
      </sheetData>
      <sheetData sheetId="20"/>
      <sheetData sheetId="21">
        <row r="40">
          <cell r="K40">
            <v>25033.45924474443</v>
          </cell>
          <cell r="O40">
            <v>5733.2488621042794</v>
          </cell>
          <cell r="S40">
            <v>2210.0406632867002</v>
          </cell>
          <cell r="W40">
            <v>0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604.31982928448815</v>
          </cell>
          <cell r="O43">
            <v>119.29644707091775</v>
          </cell>
          <cell r="S43">
            <v>28.571495058771497</v>
          </cell>
          <cell r="W43">
            <v>0</v>
          </cell>
        </row>
        <row r="48">
          <cell r="G48">
            <v>411.26</v>
          </cell>
          <cell r="K48">
            <v>389.09</v>
          </cell>
          <cell r="O48">
            <v>449.9399767874902</v>
          </cell>
          <cell r="S48">
            <v>718.59335758007217</v>
          </cell>
          <cell r="W48">
            <v>0</v>
          </cell>
        </row>
        <row r="51">
          <cell r="K51">
            <v>65891.521851712125</v>
          </cell>
          <cell r="O51">
            <v>13007.391232407417</v>
          </cell>
          <cell r="S51">
            <v>3115.2697624205712</v>
          </cell>
          <cell r="W51">
            <v>0</v>
          </cell>
        </row>
      </sheetData>
      <sheetData sheetId="22">
        <row r="40">
          <cell r="K40">
            <v>10503.86153269826</v>
          </cell>
          <cell r="O40">
            <v>392.13757644580335</v>
          </cell>
          <cell r="S40">
            <v>33.537370170674421</v>
          </cell>
        </row>
        <row r="41">
          <cell r="K41">
            <v>0</v>
          </cell>
          <cell r="O41">
            <v>0</v>
          </cell>
          <cell r="S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</row>
        <row r="43">
          <cell r="K43">
            <v>253.56830417277462</v>
          </cell>
          <cell r="O43">
            <v>8.1595306183542888</v>
          </cell>
          <cell r="S43">
            <v>0.43357247766228518</v>
          </cell>
        </row>
        <row r="51">
          <cell r="K51">
            <v>27647.614136845663</v>
          </cell>
          <cell r="O51">
            <v>889.66779507396552</v>
          </cell>
          <cell r="S51">
            <v>47.274223021956274</v>
          </cell>
        </row>
      </sheetData>
      <sheetData sheetId="23">
        <row r="35">
          <cell r="K35">
            <v>31963.980339757898</v>
          </cell>
          <cell r="O35">
            <v>5806.2945727199412</v>
          </cell>
          <cell r="S35">
            <v>2198.880959863071</v>
          </cell>
          <cell r="W35">
            <v>26.782083950495235</v>
          </cell>
        </row>
        <row r="36">
          <cell r="K36">
            <v>0</v>
          </cell>
          <cell r="O36">
            <v>0</v>
          </cell>
          <cell r="S36">
            <v>0</v>
          </cell>
          <cell r="W36">
            <v>0</v>
          </cell>
        </row>
        <row r="37">
          <cell r="K37">
            <v>0</v>
          </cell>
          <cell r="O37">
            <v>0</v>
          </cell>
          <cell r="S37">
            <v>0</v>
          </cell>
          <cell r="W37">
            <v>0</v>
          </cell>
        </row>
        <row r="38">
          <cell r="K38">
            <v>4723.7048829981359</v>
          </cell>
          <cell r="O38">
            <v>772.78765136799359</v>
          </cell>
          <cell r="S38">
            <v>292.54651539367887</v>
          </cell>
          <cell r="W38">
            <v>3.7177759629057956</v>
          </cell>
        </row>
        <row r="43">
          <cell r="K43">
            <v>133995.0154110576</v>
          </cell>
          <cell r="O43">
            <v>24626.793512351898</v>
          </cell>
          <cell r="S43">
            <v>9322.7196560462453</v>
          </cell>
          <cell r="W43">
            <v>118.47614386900679</v>
          </cell>
        </row>
        <row r="44">
          <cell r="G44">
            <v>272.44957840301714</v>
          </cell>
          <cell r="K44">
            <v>273.79888057931794</v>
          </cell>
          <cell r="O44">
            <v>267.15139430507298</v>
          </cell>
          <cell r="S44">
            <v>267.24256088092665</v>
          </cell>
          <cell r="W44">
            <v>257.43461018720541</v>
          </cell>
        </row>
      </sheetData>
      <sheetData sheetId="24">
        <row r="35">
          <cell r="K35">
            <v>65499.723818038372</v>
          </cell>
          <cell r="O35">
            <v>3149.0845835427385</v>
          </cell>
          <cell r="S35">
            <v>1019.2122682056718</v>
          </cell>
          <cell r="W35">
            <v>0</v>
          </cell>
        </row>
        <row r="36">
          <cell r="K36">
            <v>0</v>
          </cell>
          <cell r="O36">
            <v>0</v>
          </cell>
          <cell r="S36">
            <v>0</v>
          </cell>
          <cell r="W36">
            <v>0</v>
          </cell>
        </row>
        <row r="37">
          <cell r="K37">
            <v>0</v>
          </cell>
          <cell r="O37">
            <v>0</v>
          </cell>
          <cell r="S37">
            <v>0</v>
          </cell>
          <cell r="W37">
            <v>0</v>
          </cell>
        </row>
        <row r="38">
          <cell r="K38">
            <v>2342.7311943191417</v>
          </cell>
          <cell r="O38">
            <v>113.68853788977486</v>
          </cell>
          <cell r="S38">
            <v>36.784379886677712</v>
          </cell>
          <cell r="W38">
            <v>0</v>
          </cell>
        </row>
        <row r="43">
          <cell r="K43">
            <v>219085.2075120472</v>
          </cell>
          <cell r="O43">
            <v>10631.811697270428</v>
          </cell>
          <cell r="S43">
            <v>3439.9650801665666</v>
          </cell>
          <cell r="W43">
            <v>0</v>
          </cell>
        </row>
        <row r="44">
          <cell r="G44">
            <v>309.49630353894133</v>
          </cell>
          <cell r="K44">
            <v>309.662417571606</v>
          </cell>
          <cell r="O44">
            <v>306.88778303609212</v>
          </cell>
          <cell r="S44">
            <v>306.97888597206833</v>
          </cell>
          <cell r="W44">
            <v>0</v>
          </cell>
        </row>
      </sheetData>
      <sheetData sheetId="25"/>
      <sheetData sheetId="26"/>
      <sheetData sheetId="27">
        <row r="41">
          <cell r="O41">
            <v>12.15295362343495</v>
          </cell>
          <cell r="S41">
            <v>29.514389228573116</v>
          </cell>
          <cell r="AA41">
            <v>72.094804012288037</v>
          </cell>
          <cell r="AE41">
            <v>143.54085501443117</v>
          </cell>
        </row>
      </sheetData>
      <sheetData sheetId="28">
        <row r="33">
          <cell r="D33">
            <v>8063.238786451031</v>
          </cell>
          <cell r="F33">
            <v>751.50879813165125</v>
          </cell>
          <cell r="G33">
            <v>12.022387424109919</v>
          </cell>
          <cell r="I33">
            <v>7090.6506302651624</v>
          </cell>
          <cell r="J33">
            <v>209.05697063010837</v>
          </cell>
          <cell r="N33">
            <v>163.87610232782362</v>
          </cell>
          <cell r="O33">
            <v>22.948455942335272</v>
          </cell>
          <cell r="Q33">
            <v>2091.4614342220461</v>
          </cell>
          <cell r="R33">
            <v>106.48521305699612</v>
          </cell>
        </row>
        <row r="34"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</row>
        <row r="35">
          <cell r="D35">
            <v>5168.7856592714943</v>
          </cell>
          <cell r="F35">
            <v>36.658965762519571</v>
          </cell>
          <cell r="G35">
            <v>18.599170168575053</v>
          </cell>
          <cell r="I35">
            <v>4512.179753829977</v>
          </cell>
          <cell r="J35">
            <v>601.34776951042318</v>
          </cell>
          <cell r="N35">
            <v>7.9939562111133471</v>
          </cell>
          <cell r="O35">
            <v>35.502286036930059</v>
          </cell>
          <cell r="Q35">
            <v>102.02250898644127</v>
          </cell>
          <cell r="R35">
            <v>306.30236898900392</v>
          </cell>
        </row>
        <row r="39">
          <cell r="D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</row>
        <row r="41">
          <cell r="F41">
            <v>12.15</v>
          </cell>
          <cell r="G41">
            <v>29.514389228573119</v>
          </cell>
          <cell r="I41">
            <v>86.02252911440597</v>
          </cell>
          <cell r="J41">
            <v>143.54085501443114</v>
          </cell>
          <cell r="N41">
            <v>12.152953623434948</v>
          </cell>
          <cell r="O41">
            <v>29.514389228573112</v>
          </cell>
          <cell r="Q41">
            <v>38.834955155023621</v>
          </cell>
          <cell r="R41">
            <v>143.54085501443114</v>
          </cell>
        </row>
        <row r="42">
          <cell r="F42">
            <v>64854.009018377263</v>
          </cell>
          <cell r="G42">
            <v>1037.5128333348669</v>
          </cell>
          <cell r="I42">
            <v>134881.2979988523</v>
          </cell>
          <cell r="J42">
            <v>5645.8124069210535</v>
          </cell>
          <cell r="N42">
            <v>14142.2458987677</v>
          </cell>
          <cell r="O42">
            <v>1980.4150960602874</v>
          </cell>
          <cell r="Q42">
            <v>56482.20615814827</v>
          </cell>
          <cell r="R42">
            <v>2875.749778726758</v>
          </cell>
        </row>
        <row r="53">
          <cell r="N53">
            <v>11321.663979506553</v>
          </cell>
          <cell r="O53">
            <v>1685.7272529008637</v>
          </cell>
          <cell r="Q53">
            <v>34319.192416487866</v>
          </cell>
          <cell r="R53">
            <v>2606.1792287798085</v>
          </cell>
        </row>
        <row r="54">
          <cell r="N54">
            <v>2820.5819192611475</v>
          </cell>
          <cell r="O54">
            <v>294.68784315942355</v>
          </cell>
          <cell r="Q54">
            <v>21940.740536120571</v>
          </cell>
          <cell r="R54">
            <v>269.57054994694954</v>
          </cell>
        </row>
        <row r="55">
          <cell r="N55">
            <v>0</v>
          </cell>
          <cell r="O55">
            <v>0</v>
          </cell>
          <cell r="Q55">
            <v>222.27320553984001</v>
          </cell>
          <cell r="R55">
            <v>0</v>
          </cell>
        </row>
      </sheetData>
      <sheetData sheetId="29"/>
      <sheetData sheetId="30">
        <row r="33">
          <cell r="D33">
            <v>2385.8464526884295</v>
          </cell>
          <cell r="F33">
            <v>316.75202965626852</v>
          </cell>
          <cell r="G33">
            <v>3.620227751919769</v>
          </cell>
          <cell r="I33">
            <v>2023.3976338145965</v>
          </cell>
          <cell r="J33">
            <v>42.076561465644922</v>
          </cell>
          <cell r="N33">
            <v>5.6558010148411748</v>
          </cell>
          <cell r="O33">
            <v>5.2012019768904167</v>
          </cell>
          <cell r="Q33">
            <v>54.188483132969814</v>
          </cell>
          <cell r="R33">
            <v>2.0350390714401314</v>
          </cell>
        </row>
        <row r="34"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</row>
        <row r="35">
          <cell r="D35">
            <v>1429.6859846855004</v>
          </cell>
          <cell r="F35">
            <v>15.451318519817978</v>
          </cell>
          <cell r="G35">
            <v>5.6006539825794022</v>
          </cell>
          <cell r="I35">
            <v>1287.6017102714745</v>
          </cell>
          <cell r="J35">
            <v>121.03230191162876</v>
          </cell>
          <cell r="N35">
            <v>0.27589273243127682</v>
          </cell>
          <cell r="O35">
            <v>8.0464917022482307</v>
          </cell>
          <cell r="Q35">
            <v>2.6433406406326734</v>
          </cell>
          <cell r="R35">
            <v>5.8537450475274353</v>
          </cell>
        </row>
        <row r="39">
          <cell r="D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</row>
        <row r="42">
          <cell r="F42">
            <v>27335.194263844449</v>
          </cell>
          <cell r="G42">
            <v>312.41987300121264</v>
          </cell>
          <cell r="I42">
            <v>38489.909161752097</v>
          </cell>
          <cell r="J42">
            <v>1136.3236157460217</v>
          </cell>
          <cell r="N42">
            <v>488.08659450770637</v>
          </cell>
          <cell r="O42">
            <v>448.85542358821539</v>
          </cell>
          <cell r="Q42">
            <v>1463.4193227914893</v>
          </cell>
          <cell r="R42">
            <v>54.958458469363727</v>
          </cell>
        </row>
        <row r="51">
          <cell r="N51">
            <v>442.70189845577136</v>
          </cell>
          <cell r="O51">
            <v>446.96589661819417</v>
          </cell>
          <cell r="Q51">
            <v>653.14949488080003</v>
          </cell>
          <cell r="R51">
            <v>52.738229284726536</v>
          </cell>
        </row>
        <row r="52">
          <cell r="N52">
            <v>45.38469605193503</v>
          </cell>
          <cell r="O52">
            <v>1.889526970021242</v>
          </cell>
          <cell r="Q52">
            <v>807.33401395720102</v>
          </cell>
          <cell r="R52">
            <v>2.220229184637188</v>
          </cell>
        </row>
        <row r="53">
          <cell r="Q53">
            <v>2.9358139534883754</v>
          </cell>
        </row>
      </sheetData>
      <sheetData sheetId="31">
        <row r="10">
          <cell r="P10">
            <v>6421.4998228162667</v>
          </cell>
        </row>
        <row r="11">
          <cell r="P11">
            <v>9761.6064288953439</v>
          </cell>
        </row>
        <row r="12">
          <cell r="P12">
            <v>40.28715094385386</v>
          </cell>
        </row>
        <row r="20">
          <cell r="P20">
            <v>22151.851049220877</v>
          </cell>
        </row>
        <row r="21">
          <cell r="P21">
            <v>1134.2220146186048</v>
          </cell>
        </row>
        <row r="22">
          <cell r="P22">
            <v>45.827888604651179</v>
          </cell>
        </row>
        <row r="30">
          <cell r="P30">
            <v>564128.95532324759</v>
          </cell>
        </row>
        <row r="31">
          <cell r="P31">
            <v>8278.9943999999996</v>
          </cell>
        </row>
        <row r="32">
          <cell r="P32">
            <v>957.54177856976685</v>
          </cell>
        </row>
        <row r="41">
          <cell r="P41">
            <v>772440.74349309108</v>
          </cell>
        </row>
        <row r="42">
          <cell r="P42">
            <v>12115.79941714286</v>
          </cell>
        </row>
        <row r="43">
          <cell r="P43">
            <v>16980.828323991922</v>
          </cell>
        </row>
        <row r="44">
          <cell r="P44">
            <v>64.1173310519777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2">
          <cell r="F22">
            <v>751.50879813165125</v>
          </cell>
          <cell r="H22">
            <v>12.022387424109919</v>
          </cell>
          <cell r="J22">
            <v>7090.6506302651624</v>
          </cell>
          <cell r="L22">
            <v>209.05697063010837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36.658965762519571</v>
          </cell>
          <cell r="H24">
            <v>18.599170168575053</v>
          </cell>
          <cell r="J24">
            <v>4512.179753829977</v>
          </cell>
          <cell r="L24">
            <v>601.34776951042318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  <row r="31">
          <cell r="F31">
            <v>302815.59257739113</v>
          </cell>
          <cell r="H31">
            <v>302815.59257739113</v>
          </cell>
          <cell r="J31">
            <v>302815.59257739113</v>
          </cell>
          <cell r="L31">
            <v>302815.59257739113</v>
          </cell>
        </row>
      </sheetData>
      <sheetData sheetId="44">
        <row r="22">
          <cell r="F22">
            <v>131.19204531640329</v>
          </cell>
          <cell r="H22">
            <v>19.533701632019728</v>
          </cell>
          <cell r="J22">
            <v>1270.7943310811222</v>
          </cell>
          <cell r="L22">
            <v>96.50337191861243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6.3996119666538185</v>
          </cell>
          <cell r="H24">
            <v>30.21950864330967</v>
          </cell>
          <cell r="J24">
            <v>61.989967369810842</v>
          </cell>
          <cell r="L24">
            <v>277.58982290129205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</sheetData>
      <sheetData sheetId="45">
        <row r="22">
          <cell r="F22">
            <v>32.684057011420336</v>
          </cell>
          <cell r="H22">
            <v>3.4147543103155438</v>
          </cell>
          <cell r="J22">
            <v>812.43662014693734</v>
          </cell>
          <cell r="L22">
            <v>9.981841138383686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1.5943442444595286</v>
          </cell>
          <cell r="H24">
            <v>5.2827773936203899</v>
          </cell>
          <cell r="J24">
            <v>39.631054641314016</v>
          </cell>
          <cell r="L24">
            <v>28.712546087711871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</sheetData>
      <sheetData sheetId="46">
        <row r="21">
          <cell r="M21">
            <v>8.2304829939866142</v>
          </cell>
        </row>
        <row r="22">
          <cell r="M22">
            <v>0</v>
          </cell>
        </row>
        <row r="23">
          <cell r="M23">
            <v>0.40148697531642025</v>
          </cell>
        </row>
        <row r="24">
          <cell r="M24">
            <v>0</v>
          </cell>
        </row>
      </sheetData>
      <sheetData sheetId="47"/>
      <sheetData sheetId="48">
        <row r="20">
          <cell r="E20">
            <v>70.291671871635273</v>
          </cell>
          <cell r="F20">
            <v>19.115989113174166</v>
          </cell>
          <cell r="G20">
            <v>11.451589341661174</v>
          </cell>
          <cell r="H20">
            <v>0.11118107520000001</v>
          </cell>
        </row>
        <row r="21">
          <cell r="E21">
            <v>32.959476999439282</v>
          </cell>
          <cell r="F21">
            <v>6.3385802069328108</v>
          </cell>
          <cell r="G21">
            <v>1.5958853089473533</v>
          </cell>
          <cell r="H21">
            <v>0</v>
          </cell>
        </row>
      </sheetData>
      <sheetData sheetId="49">
        <row r="15">
          <cell r="E15">
            <v>32.440512997170941</v>
          </cell>
          <cell r="F15">
            <v>5.5010116488528107</v>
          </cell>
          <cell r="G15">
            <v>1.4493000747614204</v>
          </cell>
        </row>
        <row r="16">
          <cell r="E16">
            <v>0.51896400226834072</v>
          </cell>
          <cell r="F16">
            <v>0.83756855807999997</v>
          </cell>
          <cell r="G16">
            <v>0.14658523418593278</v>
          </cell>
        </row>
        <row r="18">
          <cell r="E18">
            <v>67.46763605384767</v>
          </cell>
          <cell r="F18">
            <v>17.844947428066963</v>
          </cell>
          <cell r="G18">
            <v>11.316750131003436</v>
          </cell>
        </row>
        <row r="19">
          <cell r="E19">
            <v>2.8240358177876419</v>
          </cell>
          <cell r="F19">
            <v>1.2710416851072002</v>
          </cell>
          <cell r="G19">
            <v>0.13483921065773785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9">
          <cell r="C9">
            <v>169006.12312198154</v>
          </cell>
        </row>
        <row r="10">
          <cell r="C10">
            <v>84471.812617811782</v>
          </cell>
        </row>
        <row r="11">
          <cell r="C11">
            <v>107610.36303311185</v>
          </cell>
        </row>
        <row r="12">
          <cell r="C12">
            <v>473.17454184765069</v>
          </cell>
        </row>
        <row r="14">
          <cell r="C14">
            <v>3732.9671598125733</v>
          </cell>
        </row>
        <row r="15">
          <cell r="C15">
            <v>838.8078666909837</v>
          </cell>
        </row>
        <row r="16">
          <cell r="C16">
            <v>521.83317171931571</v>
          </cell>
        </row>
        <row r="17">
          <cell r="C17">
            <v>4.6986387023026941</v>
          </cell>
        </row>
      </sheetData>
      <sheetData sheetId="57"/>
      <sheetData sheetId="58">
        <row r="9">
          <cell r="H9">
            <v>4.4028999999999998</v>
          </cell>
        </row>
      </sheetData>
      <sheetData sheetId="59"/>
      <sheetData sheetId="60"/>
      <sheetData sheetId="61"/>
      <sheetData sheetId="62"/>
      <sheetData sheetId="63"/>
      <sheetData sheetId="64"/>
      <sheetData sheetId="65">
        <row r="10">
          <cell r="D10">
            <v>1306.0899999999999</v>
          </cell>
        </row>
        <row r="11">
          <cell r="D11">
            <v>1524.56</v>
          </cell>
        </row>
        <row r="12">
          <cell r="D12">
            <v>1519.46</v>
          </cell>
        </row>
        <row r="13">
          <cell r="D13">
            <v>1492.13</v>
          </cell>
        </row>
      </sheetData>
      <sheetData sheetId="66">
        <row r="21">
          <cell r="D21">
            <v>1537.33</v>
          </cell>
        </row>
        <row r="32">
          <cell r="D32">
            <v>2108.62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Формати"/>
      <sheetName val="Статті до звітів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812"/>
      <sheetName val="факт"/>
      <sheetName val="v9_06_12"/>
      <sheetName val="Inform"/>
      <sheetName val="Periods"/>
      <sheetName val="рі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"/>
      <sheetName val="факс 2 (2)"/>
      <sheetName val="економія палива"/>
      <sheetName val="економія палива (рік)"/>
      <sheetName val="Форма 425"/>
      <sheetName val="вар-ть палива (2000)газ-145"/>
      <sheetName val="вар-ть палива (2000)газ-178"/>
      <sheetName val="вар-ть палива (2000)газ-224"/>
      <sheetName val="вартість палива (2000)газ-178+%"/>
      <sheetName val="вартість палива (2001)"/>
      <sheetName val="МЕ інд (2)"/>
      <sheetName val="Макет 425 (2000)"/>
      <sheetName val="Макет 425 (2000(І кв.))"/>
      <sheetName val="Макет 425 (2000(ІІ кв.))"/>
      <sheetName val="Макет 425 (2000(ІІІ кв.))"/>
      <sheetName val="Макет 425 (2000(IVкв.))"/>
      <sheetName val="Макет 425"/>
      <sheetName val="МЕ інд"/>
      <sheetName val="топливо(І)"/>
      <sheetName val="вартість палива (місяць) (2)"/>
      <sheetName val="топливо(ІІ)"/>
      <sheetName val="топливо(ІІI)"/>
      <sheetName val="МЕ інд (3)"/>
      <sheetName val="вартість палива (місяць)"/>
      <sheetName val="вартість палива (квартал)"/>
      <sheetName val="вартість палива (рік)"/>
      <sheetName val="Таблиця ТЕП (рік) (2)"/>
      <sheetName val="Таблиця ТЕП (1999очік.)"/>
      <sheetName val="Таблиця ТЕП (1999очік.) (2)"/>
      <sheetName val="Таблиця ТЕП (2000)"/>
      <sheetName val="Таблиця ТЕП (очік. І півріччя)"/>
      <sheetName val="факс 2 (2000)"/>
      <sheetName val="баланс електричної енергії (м)"/>
      <sheetName val="баланс електричної енергії  (к)"/>
      <sheetName val="баланс електричної енергії  (р)"/>
      <sheetName val="баланс ел.ен. (1999очік.)"/>
      <sheetName val="баланс ел.ен. (2000)"/>
      <sheetName val="11-МТП(І)"/>
      <sheetName val="11-МТП (ІІ)"/>
      <sheetName val="11-МТП (ІІІ)"/>
      <sheetName val="баланс електричної енергії  (в)"/>
      <sheetName val="Форма 8111"/>
      <sheetName val="Макет 8111"/>
      <sheetName val="Форма 8112"/>
      <sheetName val="Макет 8112"/>
      <sheetName val="Форма 018"/>
      <sheetName val="Макет 018"/>
      <sheetName val="факс 1"/>
      <sheetName val="баланс ел.ен. (1999очік.) (2)"/>
      <sheetName val="Лист1"/>
      <sheetName val="умовне в бухгалтерію"/>
      <sheetName val="№1-НКРЕ"/>
      <sheetName val="Лист2"/>
      <sheetName val="0 (месяц)"/>
      <sheetName val="0 (квартал)"/>
      <sheetName val="факс 2"/>
      <sheetName val="Таблиця ТЕП (рік по кварталах) "/>
      <sheetName val="0 (все кварталы)"/>
      <sheetName val="0 (квартал) (2)"/>
      <sheetName val="Ini"/>
      <sheetName val="f_6.2"/>
      <sheetName val="Таблиця ТЕП (квартал)"/>
      <sheetName val="8112_о"/>
      <sheetName val="8111_o"/>
      <sheetName val="Таблиця ТЕП"/>
      <sheetName val="Таблиця ТЕП (рік)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Peri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>
            <v>2007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akets"/>
      <sheetName val="Ini"/>
      <sheetName val="Periods"/>
      <sheetName val="vbc_ini"/>
      <sheetName val="vbc_send"/>
      <sheetName val="vbc_sys"/>
      <sheetName val="vbc_auto"/>
      <sheetName val="Формати"/>
      <sheetName val="_Ф2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I1" t="str">
            <v>Січень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  <sheetName val="_Т1"/>
      <sheetName val="_Т10"/>
      <sheetName val="_Т2"/>
      <sheetName val="_Т4"/>
      <sheetName val="_Т5"/>
      <sheetName val="_Т6"/>
      <sheetName val="_Т7"/>
      <sheetName val="_Т8"/>
      <sheetName val="_Т9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9"/>
  <sheetViews>
    <sheetView tabSelected="1" zoomScaleNormal="100" zoomScaleSheetLayoutView="100" workbookViewId="0">
      <selection activeCell="A46" sqref="A46"/>
    </sheetView>
  </sheetViews>
  <sheetFormatPr defaultColWidth="9.140625" defaultRowHeight="15" x14ac:dyDescent="0.25"/>
  <cols>
    <col min="1" max="1" width="5.5703125" style="298" customWidth="1"/>
    <col min="2" max="2" width="40.85546875" style="60" customWidth="1"/>
    <col min="3" max="3" width="10.5703125" style="60" customWidth="1"/>
    <col min="4" max="4" width="16.7109375" style="60" customWidth="1"/>
    <col min="5" max="8" width="14.85546875" style="60" customWidth="1"/>
    <col min="9" max="9" width="2.85546875" style="60" customWidth="1"/>
    <col min="10" max="10" width="3.5703125" style="60" customWidth="1"/>
    <col min="11" max="11" width="15.5703125" style="60" bestFit="1" customWidth="1"/>
    <col min="12" max="14" width="6.5703125" style="60" bestFit="1" customWidth="1"/>
    <col min="15" max="15" width="7.5703125" style="60" bestFit="1" customWidth="1"/>
    <col min="16" max="18" width="2.42578125" style="60" customWidth="1"/>
    <col min="19" max="19" width="2.85546875" style="60" customWidth="1"/>
    <col min="20" max="16384" width="9.140625" style="60"/>
  </cols>
  <sheetData>
    <row r="1" spans="1:15" ht="49.5" customHeight="1" x14ac:dyDescent="0.25">
      <c r="A1" s="59"/>
      <c r="C1" s="61"/>
      <c r="D1" s="61"/>
      <c r="E1" s="339" t="s">
        <v>198</v>
      </c>
      <c r="F1" s="339"/>
      <c r="G1" s="339"/>
      <c r="H1" s="339"/>
      <c r="I1" s="151"/>
    </row>
    <row r="2" spans="1:15" ht="16.5" customHeight="1" x14ac:dyDescent="0.25">
      <c r="A2" s="263"/>
      <c r="B2" s="61"/>
      <c r="C2" s="61"/>
      <c r="D2" s="61"/>
      <c r="E2" s="63"/>
      <c r="F2" s="63"/>
      <c r="G2" s="63"/>
      <c r="H2" s="63"/>
    </row>
    <row r="3" spans="1:15" ht="36" customHeight="1" x14ac:dyDescent="0.25">
      <c r="A3" s="340" t="s">
        <v>199</v>
      </c>
      <c r="B3" s="340"/>
      <c r="C3" s="340"/>
      <c r="D3" s="340"/>
      <c r="E3" s="340"/>
      <c r="F3" s="340"/>
      <c r="G3" s="340"/>
      <c r="H3" s="340"/>
    </row>
    <row r="4" spans="1:15" x14ac:dyDescent="0.25">
      <c r="A4" s="263"/>
      <c r="B4" s="341" t="str">
        <f>'[54]1_Елементи витрат'!A3</f>
        <v>КПТМ "Черкаситеплокомуненерго"</v>
      </c>
      <c r="C4" s="341"/>
      <c r="D4" s="341"/>
      <c r="E4" s="341"/>
      <c r="F4" s="341"/>
      <c r="G4" s="341"/>
      <c r="H4" s="341"/>
    </row>
    <row r="5" spans="1:15" x14ac:dyDescent="0.25">
      <c r="A5" s="263"/>
      <c r="B5" s="342" t="s">
        <v>2</v>
      </c>
      <c r="C5" s="342"/>
      <c r="D5" s="342"/>
      <c r="E5" s="342"/>
      <c r="F5" s="342"/>
      <c r="G5" s="342"/>
      <c r="H5" s="342"/>
    </row>
    <row r="6" spans="1:15" x14ac:dyDescent="0.25">
      <c r="A6" s="263"/>
      <c r="B6" s="61"/>
      <c r="C6" s="61"/>
      <c r="D6" s="61"/>
      <c r="E6" s="61"/>
      <c r="F6" s="343"/>
      <c r="G6" s="343"/>
      <c r="H6" s="343"/>
    </row>
    <row r="7" spans="1:15" ht="22.5" customHeight="1" x14ac:dyDescent="0.25">
      <c r="A7" s="344" t="s">
        <v>4</v>
      </c>
      <c r="B7" s="345" t="s">
        <v>83</v>
      </c>
      <c r="C7" s="345" t="s">
        <v>6</v>
      </c>
      <c r="D7" s="345" t="s">
        <v>84</v>
      </c>
      <c r="E7" s="345" t="s">
        <v>200</v>
      </c>
      <c r="F7" s="345"/>
      <c r="G7" s="345"/>
      <c r="H7" s="345"/>
    </row>
    <row r="8" spans="1:15" ht="33" customHeight="1" x14ac:dyDescent="0.25">
      <c r="A8" s="344"/>
      <c r="B8" s="345"/>
      <c r="C8" s="345"/>
      <c r="D8" s="345"/>
      <c r="E8" s="154" t="s">
        <v>201</v>
      </c>
      <c r="F8" s="154" t="s">
        <v>202</v>
      </c>
      <c r="G8" s="154" t="s">
        <v>203</v>
      </c>
      <c r="H8" s="154" t="s">
        <v>204</v>
      </c>
    </row>
    <row r="9" spans="1:15" s="74" customFormat="1" x14ac:dyDescent="0.25">
      <c r="A9" s="264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</row>
    <row r="10" spans="1:15" s="95" customFormat="1" ht="57" customHeight="1" x14ac:dyDescent="0.25">
      <c r="A10" s="265" t="s">
        <v>88</v>
      </c>
      <c r="B10" s="85" t="s">
        <v>89</v>
      </c>
      <c r="C10" s="86" t="s">
        <v>90</v>
      </c>
      <c r="D10" s="87">
        <f>E10+F10+G10+H10</f>
        <v>389856.49536432861</v>
      </c>
      <c r="E10" s="87">
        <f>[54]Д4!L65</f>
        <v>302815.59257739113</v>
      </c>
      <c r="F10" s="87">
        <f>[54]Д4!P65</f>
        <v>57348.207422144114</v>
      </c>
      <c r="G10" s="87">
        <f>[54]Д4!T65</f>
        <v>29438.112506721831</v>
      </c>
      <c r="H10" s="87">
        <f>[54]Д4!X65</f>
        <v>254.58285807153638</v>
      </c>
    </row>
    <row r="11" spans="1:15" s="95" customFormat="1" ht="24" x14ac:dyDescent="0.25">
      <c r="A11" s="265" t="s">
        <v>91</v>
      </c>
      <c r="B11" s="266" t="s">
        <v>92</v>
      </c>
      <c r="C11" s="86" t="s">
        <v>90</v>
      </c>
      <c r="D11" s="87">
        <f>SUM(E11:H11)</f>
        <v>351628.41590288904</v>
      </c>
      <c r="E11" s="87">
        <f>[54]Д2!F76</f>
        <v>273692.4791718293</v>
      </c>
      <c r="F11" s="87">
        <f>[54]Д2!F80</f>
        <v>51528.318396914583</v>
      </c>
      <c r="G11" s="87">
        <f>[54]Д2!F84</f>
        <v>26182.409314651868</v>
      </c>
      <c r="H11" s="87">
        <f>[54]Д2!F88</f>
        <v>225.20901949332836</v>
      </c>
      <c r="K11" s="267"/>
      <c r="L11" s="267"/>
      <c r="M11" s="267"/>
      <c r="N11" s="267"/>
      <c r="O11" s="267"/>
    </row>
    <row r="12" spans="1:15" s="96" customFormat="1" ht="24" x14ac:dyDescent="0.25">
      <c r="A12" s="268" t="s">
        <v>93</v>
      </c>
      <c r="B12" s="269" t="s">
        <v>151</v>
      </c>
      <c r="C12" s="270" t="s">
        <v>95</v>
      </c>
      <c r="D12" s="271">
        <f>[54]Д2!F97</f>
        <v>164.58510538350194</v>
      </c>
      <c r="E12" s="271">
        <f>[54]Д2!F98</f>
        <v>125.16442236012519</v>
      </c>
      <c r="F12" s="271">
        <f>[54]Д2!F99</f>
        <v>25.989059543566341</v>
      </c>
      <c r="G12" s="271">
        <f>[54]Д2!F100</f>
        <v>13.319512172052271</v>
      </c>
      <c r="H12" s="271">
        <f>[54]Д2!F101</f>
        <v>0.11211130775813954</v>
      </c>
      <c r="K12" s="272"/>
      <c r="L12" s="273"/>
      <c r="M12" s="273"/>
      <c r="N12" s="273"/>
      <c r="O12" s="273"/>
    </row>
    <row r="13" spans="1:15" s="96" customFormat="1" ht="21.75" customHeight="1" x14ac:dyDescent="0.25">
      <c r="A13" s="331" t="s">
        <v>205</v>
      </c>
      <c r="B13" s="332"/>
      <c r="C13" s="332"/>
      <c r="D13" s="332"/>
      <c r="E13" s="332"/>
      <c r="F13" s="332"/>
      <c r="G13" s="332"/>
      <c r="H13" s="332"/>
      <c r="K13" s="274"/>
      <c r="L13" s="274"/>
      <c r="M13" s="274"/>
      <c r="N13" s="274"/>
      <c r="O13" s="274"/>
    </row>
    <row r="14" spans="1:15" s="94" customFormat="1" ht="20.25" customHeight="1" x14ac:dyDescent="0.25">
      <c r="A14" s="275" t="s">
        <v>206</v>
      </c>
      <c r="B14" s="276" t="s">
        <v>207</v>
      </c>
      <c r="C14" s="277" t="s">
        <v>14</v>
      </c>
      <c r="D14" s="73">
        <f>[54]Д4!H66</f>
        <v>1733.2886938301181</v>
      </c>
      <c r="E14" s="73">
        <f>[54]Д4!L66</f>
        <v>1361.728387482173</v>
      </c>
      <c r="F14" s="73">
        <f>[54]Д4!P66</f>
        <v>2346.7129371388369</v>
      </c>
      <c r="G14" s="73">
        <f>[54]Д4!T66</f>
        <v>4354.3564955429647</v>
      </c>
      <c r="H14" s="73">
        <f>[54]Д4!X66</f>
        <v>2425.3414452038637</v>
      </c>
      <c r="K14" s="274"/>
      <c r="L14" s="96"/>
      <c r="M14" s="96"/>
      <c r="N14" s="96"/>
      <c r="O14" s="96"/>
    </row>
    <row r="15" spans="1:15" s="278" customFormat="1" ht="21" customHeight="1" x14ac:dyDescent="0.25">
      <c r="A15" s="333" t="s">
        <v>208</v>
      </c>
      <c r="B15" s="334"/>
      <c r="C15" s="334"/>
      <c r="D15" s="334"/>
      <c r="E15" s="334"/>
      <c r="F15" s="334"/>
      <c r="G15" s="334"/>
      <c r="H15" s="334"/>
      <c r="K15" s="279"/>
      <c r="L15" s="109"/>
      <c r="M15" s="109"/>
      <c r="N15" s="109"/>
      <c r="O15" s="109"/>
    </row>
    <row r="16" spans="1:15" s="278" customFormat="1" ht="18" customHeight="1" x14ac:dyDescent="0.25">
      <c r="A16" s="280" t="s">
        <v>183</v>
      </c>
      <c r="B16" s="281" t="s">
        <v>207</v>
      </c>
      <c r="C16" s="110" t="s">
        <v>14</v>
      </c>
      <c r="D16" s="113">
        <f>D14*1.2</f>
        <v>2079.9464325961417</v>
      </c>
      <c r="E16" s="113">
        <f>E14*1.2</f>
        <v>1634.0740649786076</v>
      </c>
      <c r="F16" s="113">
        <f>F14*1.2-0.01</f>
        <v>2816.0455245666039</v>
      </c>
      <c r="G16" s="113">
        <f t="shared" ref="G16:H16" si="0">G14*1.2</f>
        <v>5225.2277946515578</v>
      </c>
      <c r="H16" s="113">
        <f t="shared" si="0"/>
        <v>2910.4097342446362</v>
      </c>
      <c r="K16" s="279"/>
      <c r="L16" s="109"/>
      <c r="M16" s="109"/>
      <c r="N16" s="109"/>
      <c r="O16" s="109"/>
    </row>
    <row r="17" spans="1:18" ht="21.75" customHeight="1" x14ac:dyDescent="0.25">
      <c r="A17" s="335" t="s">
        <v>209</v>
      </c>
      <c r="B17" s="336"/>
      <c r="C17" s="336"/>
      <c r="D17" s="336"/>
      <c r="E17" s="336"/>
      <c r="F17" s="336"/>
      <c r="G17" s="336"/>
      <c r="H17" s="336"/>
      <c r="K17" s="282"/>
      <c r="L17" s="282"/>
      <c r="M17" s="282"/>
      <c r="N17" s="282"/>
      <c r="O17" s="282"/>
    </row>
    <row r="18" spans="1:18" ht="30" customHeight="1" x14ac:dyDescent="0.25">
      <c r="A18" s="283">
        <v>6</v>
      </c>
      <c r="B18" s="85" t="s">
        <v>101</v>
      </c>
      <c r="C18" s="86" t="s">
        <v>102</v>
      </c>
      <c r="D18" s="87">
        <f>SUM(E18:H18)</f>
        <v>366659.78015167802</v>
      </c>
      <c r="E18" s="87">
        <f>[54]Д11!C9+[54]Д11!C14</f>
        <v>172739.09028179411</v>
      </c>
      <c r="F18" s="87">
        <f>[54]Д11!C10+[54]Д11!C15</f>
        <v>85310.620484502768</v>
      </c>
      <c r="G18" s="87">
        <f>[54]Д11!C11+[54]Д11!C16</f>
        <v>108132.19620483117</v>
      </c>
      <c r="H18" s="87">
        <f>[54]Д11!C12+[54]Д11!C17</f>
        <v>477.87318054995336</v>
      </c>
    </row>
    <row r="19" spans="1:18" x14ac:dyDescent="0.25">
      <c r="A19" s="283">
        <f>A18+1</f>
        <v>7</v>
      </c>
      <c r="B19" s="85" t="s">
        <v>103</v>
      </c>
      <c r="C19" s="86" t="s">
        <v>102</v>
      </c>
      <c r="D19" s="87">
        <f>[54]Д4!H11</f>
        <v>7467.1881828861769</v>
      </c>
      <c r="E19" s="87">
        <f>[54]Д4!L11</f>
        <v>5476.9820102962922</v>
      </c>
      <c r="F19" s="87">
        <f>[54]Д4!P11</f>
        <v>1222.699832056277</v>
      </c>
      <c r="G19" s="87">
        <f>[54]Д4!T11</f>
        <v>760.65730515812766</v>
      </c>
      <c r="H19" s="87">
        <f>[54]Д4!X11</f>
        <v>6.8490353754813933</v>
      </c>
    </row>
    <row r="20" spans="1:18" x14ac:dyDescent="0.25">
      <c r="A20" s="283">
        <f t="shared" ref="A20:A23" si="1">A19+1</f>
        <v>8</v>
      </c>
      <c r="B20" s="85" t="s">
        <v>104</v>
      </c>
      <c r="C20" s="86" t="s">
        <v>102</v>
      </c>
      <c r="D20" s="87">
        <f>[54]Д4!H50</f>
        <v>121291.08389623804</v>
      </c>
      <c r="E20" s="87">
        <f>[54]Д4!L50</f>
        <v>111167.49770569986</v>
      </c>
      <c r="F20" s="87">
        <f>[54]Д4!P50</f>
        <v>8105.2556783096406</v>
      </c>
      <c r="G20" s="87">
        <f>[54]Д4!T50</f>
        <v>2016.390063357434</v>
      </c>
      <c r="H20" s="87">
        <f>[54]Д4!X50</f>
        <v>1.940448871106438</v>
      </c>
    </row>
    <row r="21" spans="1:18" ht="36" x14ac:dyDescent="0.25">
      <c r="A21" s="283">
        <f t="shared" si="1"/>
        <v>9</v>
      </c>
      <c r="B21" s="85" t="s">
        <v>105</v>
      </c>
      <c r="C21" s="86" t="s">
        <v>102</v>
      </c>
      <c r="D21" s="87">
        <f>[54]Д4!H40</f>
        <v>39220.085553484154</v>
      </c>
      <c r="E21" s="87">
        <f>[54]Д4!L40</f>
        <v>23277.716331478401</v>
      </c>
      <c r="F21" s="87">
        <f>[54]Д4!P40</f>
        <v>15942.369222005755</v>
      </c>
      <c r="G21" s="87">
        <f>[54]Д4!T40</f>
        <v>0</v>
      </c>
      <c r="H21" s="87">
        <f>[54]Д4!X40</f>
        <v>0</v>
      </c>
    </row>
    <row r="22" spans="1:18" x14ac:dyDescent="0.25">
      <c r="A22" s="283">
        <f t="shared" si="1"/>
        <v>10</v>
      </c>
      <c r="B22" s="71" t="s">
        <v>106</v>
      </c>
      <c r="C22" s="72" t="s">
        <v>102</v>
      </c>
      <c r="D22" s="73">
        <f>D18+D19+D20+D21</f>
        <v>534638.1377842864</v>
      </c>
      <c r="E22" s="73">
        <f>E18+E19+E20+E21</f>
        <v>312661.28632926865</v>
      </c>
      <c r="F22" s="73">
        <f t="shared" ref="F22:H22" si="2">F18+F19+F20+F21</f>
        <v>110580.94521687443</v>
      </c>
      <c r="G22" s="73">
        <f t="shared" si="2"/>
        <v>110909.24357334673</v>
      </c>
      <c r="H22" s="73">
        <f t="shared" si="2"/>
        <v>486.66266479654115</v>
      </c>
    </row>
    <row r="23" spans="1:18" s="96" customFormat="1" ht="24" x14ac:dyDescent="0.25">
      <c r="A23" s="283">
        <f t="shared" si="1"/>
        <v>11</v>
      </c>
      <c r="B23" s="90" t="s">
        <v>107</v>
      </c>
      <c r="C23" s="91" t="s">
        <v>14</v>
      </c>
      <c r="D23" s="92">
        <f>ROUND(D22/D10*1000,2)</f>
        <v>1371.37</v>
      </c>
      <c r="E23" s="92">
        <f>ROUND(E22/E10*1000,2)</f>
        <v>1032.51</v>
      </c>
      <c r="F23" s="92">
        <f>ROUND(F22/F10*1000,2)</f>
        <v>1928.24</v>
      </c>
      <c r="G23" s="92">
        <f>ROUND(G22/G10*1000,2)</f>
        <v>3767.54</v>
      </c>
      <c r="H23" s="92">
        <f>ROUND(H22/H10*1000,2)</f>
        <v>1911.61</v>
      </c>
    </row>
    <row r="24" spans="1:18" x14ac:dyDescent="0.25">
      <c r="A24" s="335" t="s">
        <v>210</v>
      </c>
      <c r="B24" s="336"/>
      <c r="C24" s="336"/>
      <c r="D24" s="336"/>
      <c r="E24" s="336"/>
      <c r="F24" s="336"/>
      <c r="G24" s="336"/>
      <c r="H24" s="336"/>
    </row>
    <row r="25" spans="1:18" ht="24" x14ac:dyDescent="0.25">
      <c r="A25" s="283">
        <f>A23+1</f>
        <v>12</v>
      </c>
      <c r="B25" s="75" t="s">
        <v>109</v>
      </c>
      <c r="C25" s="72" t="s">
        <v>13</v>
      </c>
      <c r="D25" s="73">
        <f>[54]Д4!H56-D22</f>
        <v>99134.506047798437</v>
      </c>
      <c r="E25" s="87">
        <f>[54]Д4!L56-E22</f>
        <v>72786.175013401196</v>
      </c>
      <c r="F25" s="87">
        <f>[54]Д4!P56-F22</f>
        <v>16210.377419421697</v>
      </c>
      <c r="G25" s="87">
        <f>[54]Д4!T56-G22</f>
        <v>10047.546873762592</v>
      </c>
      <c r="H25" s="87">
        <f>[54]Д4!X56-H22</f>
        <v>90.406741213193925</v>
      </c>
    </row>
    <row r="26" spans="1:18" x14ac:dyDescent="0.25">
      <c r="A26" s="283">
        <f>A25+1</f>
        <v>13</v>
      </c>
      <c r="B26" s="75" t="s">
        <v>111</v>
      </c>
      <c r="C26" s="72" t="s">
        <v>13</v>
      </c>
      <c r="D26" s="73">
        <f>[54]Д4!H57</f>
        <v>0</v>
      </c>
      <c r="E26" s="87">
        <f>[54]Д4!L57</f>
        <v>0</v>
      </c>
      <c r="F26" s="87">
        <f>[54]Д4!P57</f>
        <v>0</v>
      </c>
      <c r="G26" s="87">
        <f>[54]Д4!T57</f>
        <v>0</v>
      </c>
      <c r="H26" s="87">
        <f>[54]Д4!X57</f>
        <v>0</v>
      </c>
    </row>
    <row r="27" spans="1:18" ht="24" x14ac:dyDescent="0.25">
      <c r="A27" s="283">
        <f t="shared" ref="A27:A29" si="3">A26+1</f>
        <v>14</v>
      </c>
      <c r="B27" s="75" t="s">
        <v>113</v>
      </c>
      <c r="C27" s="72" t="s">
        <v>13</v>
      </c>
      <c r="D27" s="73">
        <f>[54]Д4!H59</f>
        <v>41961.211799139659</v>
      </c>
      <c r="E27" s="87">
        <f>[54]Д4!L59</f>
        <v>26905.127242199647</v>
      </c>
      <c r="F27" s="87">
        <f>[54]Д4!P59</f>
        <v>7788.4576429709177</v>
      </c>
      <c r="G27" s="87">
        <f>[54]Д4!T59</f>
        <v>7227.2459630594749</v>
      </c>
      <c r="H27" s="87">
        <f>[54]Д4!X59</f>
        <v>40.380950909615123</v>
      </c>
    </row>
    <row r="28" spans="1:18" x14ac:dyDescent="0.25">
      <c r="A28" s="283">
        <f t="shared" si="3"/>
        <v>15</v>
      </c>
      <c r="B28" s="88" t="s">
        <v>115</v>
      </c>
      <c r="C28" s="72" t="s">
        <v>13</v>
      </c>
      <c r="D28" s="73">
        <f>[54]Д4!H58</f>
        <v>0</v>
      </c>
      <c r="E28" s="87">
        <f>[54]Д4!L58</f>
        <v>0</v>
      </c>
      <c r="F28" s="87">
        <f>[54]Д4!P58</f>
        <v>0</v>
      </c>
      <c r="G28" s="87">
        <f>[54]Д4!T58</f>
        <v>0</v>
      </c>
      <c r="H28" s="87">
        <f>[54]Д4!X58</f>
        <v>0</v>
      </c>
    </row>
    <row r="29" spans="1:18" s="94" customFormat="1" ht="36" x14ac:dyDescent="0.25">
      <c r="A29" s="283">
        <f t="shared" si="3"/>
        <v>16</v>
      </c>
      <c r="B29" s="90" t="s">
        <v>117</v>
      </c>
      <c r="C29" s="72" t="s">
        <v>118</v>
      </c>
      <c r="D29" s="92">
        <f>IFERROR(SUM(D25:D28)/D12/12*1000,0)</f>
        <v>71440.10060842034</v>
      </c>
      <c r="E29" s="92">
        <f>IFERROR(SUM(E25:E28)/E12/12*1000,0)</f>
        <v>66373.561788966515</v>
      </c>
      <c r="F29" s="92">
        <f>IFERROR(SUM(F25:F28)/F12/12*1000,0)</f>
        <v>76951.723417061192</v>
      </c>
      <c r="G29" s="92">
        <f>IFERROR(SUM(G25:G28)/G12/12*1000,0)</f>
        <v>108079.48903382127</v>
      </c>
      <c r="H29" s="92">
        <f>IFERROR(SUM(H25:H28)/H12/12*1000,0)</f>
        <v>97215.656132386255</v>
      </c>
    </row>
    <row r="30" spans="1:18" x14ac:dyDescent="0.25">
      <c r="A30" s="335" t="s">
        <v>211</v>
      </c>
      <c r="B30" s="336"/>
      <c r="C30" s="336"/>
      <c r="D30" s="336"/>
      <c r="E30" s="336"/>
      <c r="F30" s="336"/>
      <c r="G30" s="336"/>
      <c r="H30" s="336"/>
      <c r="J30" s="59"/>
      <c r="K30" s="59"/>
      <c r="L30" s="59"/>
      <c r="M30" s="59"/>
      <c r="N30" s="59"/>
      <c r="O30" s="59"/>
      <c r="P30" s="59"/>
      <c r="Q30" s="59"/>
      <c r="R30" s="59"/>
    </row>
    <row r="31" spans="1:18" ht="24" x14ac:dyDescent="0.25">
      <c r="A31" s="283">
        <v>17</v>
      </c>
      <c r="B31" s="75" t="s">
        <v>139</v>
      </c>
      <c r="C31" s="72" t="s">
        <v>14</v>
      </c>
      <c r="D31" s="73">
        <f>D23</f>
        <v>1371.37</v>
      </c>
      <c r="E31" s="73">
        <f>E23</f>
        <v>1032.51</v>
      </c>
      <c r="F31" s="73">
        <f t="shared" ref="F31:H31" si="4">F23</f>
        <v>1928.24</v>
      </c>
      <c r="G31" s="73">
        <f t="shared" si="4"/>
        <v>3767.54</v>
      </c>
      <c r="H31" s="73">
        <f t="shared" si="4"/>
        <v>1911.61</v>
      </c>
      <c r="J31" s="59"/>
      <c r="K31" s="59"/>
      <c r="L31" s="59"/>
      <c r="M31" s="59"/>
      <c r="N31" s="59"/>
      <c r="O31" s="59"/>
      <c r="P31" s="59"/>
      <c r="Q31" s="59"/>
      <c r="R31" s="59"/>
    </row>
    <row r="32" spans="1:18" ht="60" x14ac:dyDescent="0.25">
      <c r="A32" s="283">
        <f>A31+1</f>
        <v>18</v>
      </c>
      <c r="B32" s="75" t="s">
        <v>141</v>
      </c>
      <c r="C32" s="72" t="s">
        <v>118</v>
      </c>
      <c r="D32" s="73">
        <f>D29</f>
        <v>71440.10060842034</v>
      </c>
      <c r="E32" s="73">
        <f t="shared" ref="E32:H32" si="5">E29</f>
        <v>66373.561788966515</v>
      </c>
      <c r="F32" s="73">
        <f t="shared" si="5"/>
        <v>76951.723417061192</v>
      </c>
      <c r="G32" s="73">
        <f t="shared" si="5"/>
        <v>108079.48903382127</v>
      </c>
      <c r="H32" s="73">
        <f t="shared" si="5"/>
        <v>97215.656132386255</v>
      </c>
      <c r="J32" s="59"/>
      <c r="K32" s="59"/>
      <c r="L32" s="59"/>
      <c r="M32" s="59"/>
      <c r="N32" s="59"/>
      <c r="O32" s="59"/>
      <c r="P32" s="59"/>
      <c r="Q32" s="59"/>
      <c r="R32" s="59"/>
    </row>
    <row r="33" spans="1:18" s="109" customFormat="1" x14ac:dyDescent="0.25">
      <c r="A33" s="337" t="s">
        <v>212</v>
      </c>
      <c r="B33" s="338"/>
      <c r="C33" s="338"/>
      <c r="D33" s="338"/>
      <c r="E33" s="338"/>
      <c r="F33" s="338"/>
      <c r="G33" s="338"/>
      <c r="H33" s="33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1:18" s="109" customFormat="1" ht="24" x14ac:dyDescent="0.25">
      <c r="A34" s="284">
        <v>19</v>
      </c>
      <c r="B34" s="111" t="s">
        <v>139</v>
      </c>
      <c r="C34" s="112" t="s">
        <v>14</v>
      </c>
      <c r="D34" s="113">
        <f>ROUND(D31*1.2,2)</f>
        <v>1645.64</v>
      </c>
      <c r="E34" s="113">
        <f t="shared" ref="E34:H35" si="6">ROUND(E31*1.2,2)</f>
        <v>1239.01</v>
      </c>
      <c r="F34" s="113">
        <f t="shared" si="6"/>
        <v>2313.89</v>
      </c>
      <c r="G34" s="113">
        <f t="shared" si="6"/>
        <v>4521.05</v>
      </c>
      <c r="H34" s="113">
        <f t="shared" si="6"/>
        <v>2293.9299999999998</v>
      </c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 s="109" customFormat="1" ht="60" x14ac:dyDescent="0.25">
      <c r="A35" s="284">
        <v>20</v>
      </c>
      <c r="B35" s="111" t="s">
        <v>141</v>
      </c>
      <c r="C35" s="112" t="s">
        <v>118</v>
      </c>
      <c r="D35" s="113">
        <f>ROUND(D32*1.2,2)</f>
        <v>85728.12</v>
      </c>
      <c r="E35" s="113">
        <f t="shared" si="6"/>
        <v>79648.27</v>
      </c>
      <c r="F35" s="113">
        <f t="shared" si="6"/>
        <v>92342.07</v>
      </c>
      <c r="G35" s="113">
        <f t="shared" si="6"/>
        <v>129695.39</v>
      </c>
      <c r="H35" s="113">
        <f t="shared" si="6"/>
        <v>116658.79</v>
      </c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s="109" customFormat="1" x14ac:dyDescent="0.25">
      <c r="A36" s="285"/>
      <c r="B36" s="286"/>
      <c r="C36" s="287"/>
      <c r="D36" s="288"/>
      <c r="E36" s="288"/>
      <c r="F36" s="288"/>
      <c r="G36" s="288"/>
      <c r="H36" s="28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s="109" customFormat="1" x14ac:dyDescent="0.25">
      <c r="A37" s="285"/>
      <c r="B37" s="286" t="s">
        <v>213</v>
      </c>
      <c r="C37" s="287"/>
      <c r="D37" s="288"/>
      <c r="E37" s="288"/>
      <c r="F37" s="288"/>
      <c r="G37" s="288"/>
      <c r="H37" s="289" t="s">
        <v>3</v>
      </c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s="109" customFormat="1" ht="25.5" x14ac:dyDescent="0.25">
      <c r="A38" s="290">
        <v>21</v>
      </c>
      <c r="B38" s="291" t="s">
        <v>214</v>
      </c>
      <c r="C38" s="292" t="s">
        <v>14</v>
      </c>
      <c r="D38" s="293">
        <f>[54]Д19!D21</f>
        <v>1537.33</v>
      </c>
      <c r="E38" s="293">
        <f>[54]Д19!D21</f>
        <v>1537.33</v>
      </c>
      <c r="F38" s="293" t="s">
        <v>77</v>
      </c>
      <c r="G38" s="293" t="s">
        <v>77</v>
      </c>
      <c r="H38" s="293" t="s">
        <v>77</v>
      </c>
      <c r="J38" s="108"/>
      <c r="K38" s="108"/>
      <c r="L38" s="108"/>
      <c r="M38" s="108"/>
      <c r="N38" s="108"/>
      <c r="O38" s="108"/>
      <c r="P38" s="108"/>
      <c r="Q38" s="108"/>
      <c r="R38" s="108"/>
    </row>
    <row r="39" spans="1:18" s="109" customFormat="1" ht="38.25" x14ac:dyDescent="0.25">
      <c r="A39" s="290">
        <v>22</v>
      </c>
      <c r="B39" s="291" t="s">
        <v>215</v>
      </c>
      <c r="C39" s="292" t="s">
        <v>14</v>
      </c>
      <c r="D39" s="293">
        <f>[54]Д19!D32</f>
        <v>2108.62</v>
      </c>
      <c r="E39" s="293" t="s">
        <v>77</v>
      </c>
      <c r="F39" s="293">
        <f>[54]Д19!D32</f>
        <v>2108.62</v>
      </c>
      <c r="G39" s="293" t="s">
        <v>77</v>
      </c>
      <c r="H39" s="293" t="s">
        <v>77</v>
      </c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18" s="109" customFormat="1" ht="25.5" x14ac:dyDescent="0.25">
      <c r="A40" s="290">
        <v>23</v>
      </c>
      <c r="B40" s="291" t="s">
        <v>216</v>
      </c>
      <c r="C40" s="292" t="s">
        <v>14</v>
      </c>
      <c r="D40" s="293">
        <f>[54]Д4!H54</f>
        <v>1323.3437418886124</v>
      </c>
      <c r="E40" s="293">
        <f>[54]Д18!D10</f>
        <v>1306.0899999999999</v>
      </c>
      <c r="F40" s="293">
        <f>[54]Д18!D11</f>
        <v>1524.56</v>
      </c>
      <c r="G40" s="293">
        <f>[54]Д18!D12</f>
        <v>1519.46</v>
      </c>
      <c r="H40" s="293">
        <f>[54]Д18!D13</f>
        <v>1492.13</v>
      </c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8" s="109" customFormat="1" ht="25.5" x14ac:dyDescent="0.25">
      <c r="A41" s="290">
        <v>24</v>
      </c>
      <c r="B41" s="291" t="s">
        <v>217</v>
      </c>
      <c r="C41" s="292" t="s">
        <v>218</v>
      </c>
      <c r="D41" s="293" t="s">
        <v>77</v>
      </c>
      <c r="E41" s="293">
        <f>'[54]Д12.1'!H9*100</f>
        <v>440.28999999999996</v>
      </c>
      <c r="F41" s="293" t="s">
        <v>77</v>
      </c>
      <c r="G41" s="293" t="s">
        <v>77</v>
      </c>
      <c r="H41" s="293" t="s">
        <v>77</v>
      </c>
      <c r="J41" s="108"/>
      <c r="K41" s="108"/>
      <c r="L41" s="108"/>
      <c r="M41" s="108"/>
      <c r="N41" s="108"/>
      <c r="O41" s="108"/>
      <c r="P41" s="108"/>
      <c r="Q41" s="108"/>
      <c r="R41" s="108"/>
    </row>
    <row r="42" spans="1:18" x14ac:dyDescent="0.25">
      <c r="A42" s="294"/>
      <c r="B42" s="115"/>
      <c r="C42" s="116"/>
      <c r="D42" s="117"/>
      <c r="E42" s="117"/>
      <c r="F42" s="117"/>
      <c r="G42" s="117"/>
      <c r="H42" s="117"/>
      <c r="J42" s="59"/>
      <c r="K42" s="59"/>
      <c r="L42" s="59"/>
      <c r="M42" s="59"/>
      <c r="N42" s="59"/>
      <c r="O42" s="59"/>
      <c r="P42" s="59"/>
      <c r="Q42" s="59"/>
      <c r="R42" s="59"/>
    </row>
    <row r="43" spans="1:18" x14ac:dyDescent="0.25">
      <c r="A43" s="294"/>
      <c r="B43" s="115"/>
      <c r="C43" s="116"/>
      <c r="D43" s="117"/>
      <c r="E43" s="117"/>
      <c r="F43" s="117"/>
      <c r="G43" s="117"/>
      <c r="H43" s="117"/>
      <c r="J43" s="59"/>
      <c r="K43" s="59"/>
      <c r="L43" s="59"/>
      <c r="M43" s="59"/>
      <c r="N43" s="59"/>
      <c r="O43" s="59"/>
      <c r="P43" s="59"/>
      <c r="Q43" s="59"/>
      <c r="R43" s="59"/>
    </row>
    <row r="44" spans="1:18" s="120" customFormat="1" ht="17.25" x14ac:dyDescent="0.3">
      <c r="A44" s="295"/>
      <c r="B44" s="119" t="s">
        <v>61</v>
      </c>
      <c r="C44" s="327" t="s">
        <v>62</v>
      </c>
      <c r="D44" s="327"/>
      <c r="E44" s="327"/>
      <c r="F44" s="328" t="s">
        <v>63</v>
      </c>
      <c r="G44" s="328"/>
      <c r="H44" s="328"/>
    </row>
    <row r="45" spans="1:18" ht="14.25" customHeight="1" x14ac:dyDescent="0.25">
      <c r="A45" s="296"/>
      <c r="B45" s="122"/>
      <c r="C45" s="329" t="s">
        <v>145</v>
      </c>
      <c r="D45" s="329"/>
      <c r="E45" s="329"/>
      <c r="F45" s="330" t="s">
        <v>79</v>
      </c>
      <c r="G45" s="330"/>
      <c r="H45" s="330"/>
    </row>
    <row r="46" spans="1:18" x14ac:dyDescent="0.25">
      <c r="A46" s="297"/>
      <c r="B46" s="122"/>
      <c r="C46" s="330"/>
      <c r="D46" s="330"/>
      <c r="E46" s="330"/>
      <c r="F46" s="330"/>
      <c r="G46" s="330"/>
      <c r="H46" s="330"/>
    </row>
    <row r="47" spans="1:18" x14ac:dyDescent="0.25">
      <c r="B47" s="125"/>
      <c r="E47" s="126"/>
      <c r="F47" s="126"/>
      <c r="G47" s="126"/>
      <c r="H47" s="126"/>
    </row>
    <row r="48" spans="1:18" x14ac:dyDescent="0.25">
      <c r="E48" s="126"/>
      <c r="F48" s="126"/>
      <c r="G48" s="126"/>
      <c r="H48" s="126"/>
    </row>
    <row r="49" spans="5:8" x14ac:dyDescent="0.25">
      <c r="E49" s="299"/>
      <c r="F49" s="299"/>
      <c r="G49" s="299"/>
      <c r="H49" s="299"/>
    </row>
  </sheetData>
  <mergeCells count="22">
    <mergeCell ref="A33:H33"/>
    <mergeCell ref="E1:H1"/>
    <mergeCell ref="A3:H3"/>
    <mergeCell ref="B4:H4"/>
    <mergeCell ref="B5:H5"/>
    <mergeCell ref="F6:H6"/>
    <mergeCell ref="A7:A8"/>
    <mergeCell ref="B7:B8"/>
    <mergeCell ref="C7:C8"/>
    <mergeCell ref="D7:D8"/>
    <mergeCell ref="E7:H7"/>
    <mergeCell ref="A13:H13"/>
    <mergeCell ref="A15:H15"/>
    <mergeCell ref="A17:H17"/>
    <mergeCell ref="A24:H24"/>
    <mergeCell ref="A30:H30"/>
    <mergeCell ref="C44:E44"/>
    <mergeCell ref="F44:H44"/>
    <mergeCell ref="C45:E45"/>
    <mergeCell ref="F45:H45"/>
    <mergeCell ref="C46:E46"/>
    <mergeCell ref="F46:H46"/>
  </mergeCells>
  <conditionalFormatting sqref="B4">
    <cfRule type="cellIs" dxfId="170" priority="1" operator="equal">
      <formula>0</formula>
    </cfRule>
  </conditionalFormatting>
  <printOptions horizontalCentered="1"/>
  <pageMargins left="0.31496062992125984" right="0.11811023622047245" top="0.35433070866141736" bottom="0.15748031496062992" header="0.31496062992125984" footer="0.31496062992125984"/>
  <pageSetup paperSize="9" scale="70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N58"/>
  <sheetViews>
    <sheetView topLeftCell="A37" zoomScaleNormal="100" workbookViewId="0">
      <selection activeCell="A53" sqref="A53:XFD64"/>
    </sheetView>
  </sheetViews>
  <sheetFormatPr defaultColWidth="9.140625" defaultRowHeight="15" x14ac:dyDescent="0.25"/>
  <cols>
    <col min="1" max="1" width="5.5703125" style="124" customWidth="1"/>
    <col min="2" max="2" width="40.85546875" style="60" customWidth="1"/>
    <col min="3" max="3" width="9.140625" style="60"/>
    <col min="4" max="4" width="13.5703125" style="60" customWidth="1"/>
    <col min="5" max="8" width="15.7109375" style="60" customWidth="1"/>
    <col min="9" max="13" width="13.140625" style="60" bestFit="1" customWidth="1"/>
    <col min="14" max="14" width="2.42578125" style="60" customWidth="1"/>
    <col min="15" max="15" width="2.85546875" style="60" customWidth="1"/>
    <col min="16" max="16384" width="9.140625" style="60"/>
  </cols>
  <sheetData>
    <row r="1" spans="1:8" ht="54.75" customHeight="1" x14ac:dyDescent="0.25">
      <c r="A1" s="59"/>
      <c r="C1" s="61"/>
      <c r="D1" s="61"/>
      <c r="E1" s="339" t="s">
        <v>148</v>
      </c>
      <c r="F1" s="339"/>
      <c r="G1" s="339"/>
      <c r="H1" s="339"/>
    </row>
    <row r="2" spans="1:8" ht="16.5" customHeight="1" x14ac:dyDescent="0.25">
      <c r="A2" s="62"/>
      <c r="B2" s="61"/>
      <c r="C2" s="61"/>
      <c r="D2" s="61"/>
      <c r="E2" s="63"/>
      <c r="F2" s="63"/>
      <c r="G2" s="63"/>
    </row>
    <row r="3" spans="1:8" ht="33" customHeight="1" x14ac:dyDescent="0.25">
      <c r="A3" s="340" t="s">
        <v>149</v>
      </c>
      <c r="B3" s="340"/>
      <c r="C3" s="340"/>
      <c r="D3" s="340"/>
      <c r="E3" s="340"/>
      <c r="F3" s="340"/>
      <c r="G3" s="340"/>
      <c r="H3" s="340"/>
    </row>
    <row r="4" spans="1:8" x14ac:dyDescent="0.25">
      <c r="A4" s="401" t="str">
        <f>'[54]1_Елементи витрат'!A3</f>
        <v>КПТМ "Черкаситеплокомуненерго"</v>
      </c>
      <c r="B4" s="401"/>
      <c r="C4" s="401"/>
      <c r="D4" s="401"/>
      <c r="E4" s="401"/>
      <c r="F4" s="401"/>
      <c r="G4" s="401"/>
      <c r="H4" s="401"/>
    </row>
    <row r="5" spans="1:8" x14ac:dyDescent="0.25">
      <c r="A5" s="402" t="s">
        <v>2</v>
      </c>
      <c r="B5" s="402"/>
      <c r="C5" s="402"/>
      <c r="D5" s="402"/>
      <c r="E5" s="402"/>
      <c r="F5" s="402"/>
      <c r="G5" s="402"/>
      <c r="H5" s="402"/>
    </row>
    <row r="6" spans="1:8" x14ac:dyDescent="0.25">
      <c r="A6" s="62"/>
      <c r="B6" s="61"/>
      <c r="C6" s="61"/>
      <c r="D6" s="61"/>
      <c r="E6" s="146"/>
      <c r="F6" s="146"/>
      <c r="G6" s="146"/>
      <c r="H6" s="129" t="s">
        <v>82</v>
      </c>
    </row>
    <row r="7" spans="1:8" x14ac:dyDescent="0.25">
      <c r="A7" s="403" t="s">
        <v>4</v>
      </c>
      <c r="B7" s="405" t="s">
        <v>83</v>
      </c>
      <c r="C7" s="405" t="s">
        <v>6</v>
      </c>
      <c r="D7" s="407" t="s">
        <v>84</v>
      </c>
      <c r="E7" s="424" t="s">
        <v>8</v>
      </c>
      <c r="F7" s="425"/>
      <c r="G7" s="425"/>
      <c r="H7" s="425"/>
    </row>
    <row r="8" spans="1:8" ht="97.5" customHeight="1" x14ac:dyDescent="0.25">
      <c r="A8" s="421"/>
      <c r="B8" s="422"/>
      <c r="C8" s="422"/>
      <c r="D8" s="423"/>
      <c r="E8" s="391" t="s">
        <v>85</v>
      </c>
      <c r="F8" s="392"/>
      <c r="G8" s="391" t="s">
        <v>150</v>
      </c>
      <c r="H8" s="392"/>
    </row>
    <row r="9" spans="1:8" ht="36" customHeight="1" x14ac:dyDescent="0.25">
      <c r="A9" s="404"/>
      <c r="B9" s="406"/>
      <c r="C9" s="406"/>
      <c r="D9" s="408"/>
      <c r="E9" s="130" t="s">
        <v>11</v>
      </c>
      <c r="F9" s="130" t="s">
        <v>87</v>
      </c>
      <c r="G9" s="130" t="s">
        <v>11</v>
      </c>
      <c r="H9" s="130" t="s">
        <v>87</v>
      </c>
    </row>
    <row r="10" spans="1:8" s="74" customFormat="1" x14ac:dyDescent="0.25">
      <c r="A10" s="66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8">
        <v>7</v>
      </c>
      <c r="H10" s="68">
        <v>8</v>
      </c>
    </row>
    <row r="11" spans="1:8" s="74" customFormat="1" ht="62.25" customHeight="1" x14ac:dyDescent="0.25">
      <c r="A11" s="70" t="s">
        <v>88</v>
      </c>
      <c r="B11" s="71" t="s">
        <v>89</v>
      </c>
      <c r="C11" s="72" t="s">
        <v>90</v>
      </c>
      <c r="D11" s="73">
        <f>[54]Д4!T65</f>
        <v>29438.112506721831</v>
      </c>
      <c r="E11" s="73">
        <f t="shared" ref="E11:H11" si="0">$D$11</f>
        <v>29438.112506721831</v>
      </c>
      <c r="F11" s="73">
        <f t="shared" si="0"/>
        <v>29438.112506721831</v>
      </c>
      <c r="G11" s="73">
        <f t="shared" si="0"/>
        <v>29438.112506721831</v>
      </c>
      <c r="H11" s="73">
        <f t="shared" si="0"/>
        <v>29438.112506721831</v>
      </c>
    </row>
    <row r="12" spans="1:8" ht="24" x14ac:dyDescent="0.25">
      <c r="A12" s="70" t="s">
        <v>91</v>
      </c>
      <c r="B12" s="75" t="s">
        <v>92</v>
      </c>
      <c r="C12" s="72" t="s">
        <v>90</v>
      </c>
      <c r="D12" s="73">
        <f>[54]Д2!F84</f>
        <v>26182.409314651868</v>
      </c>
      <c r="E12" s="73">
        <f t="shared" ref="E12:H12" si="1">$D$12</f>
        <v>26182.409314651868</v>
      </c>
      <c r="F12" s="73">
        <f t="shared" si="1"/>
        <v>26182.409314651868</v>
      </c>
      <c r="G12" s="73">
        <f t="shared" si="1"/>
        <v>26182.409314651868</v>
      </c>
      <c r="H12" s="73">
        <f t="shared" si="1"/>
        <v>26182.409314651868</v>
      </c>
    </row>
    <row r="13" spans="1:8" s="96" customFormat="1" ht="24" x14ac:dyDescent="0.25">
      <c r="A13" s="89" t="s">
        <v>93</v>
      </c>
      <c r="B13" s="90" t="s">
        <v>151</v>
      </c>
      <c r="C13" s="91" t="s">
        <v>95</v>
      </c>
      <c r="D13" s="147">
        <f>[54]Д2!F100</f>
        <v>13.319512172052271</v>
      </c>
      <c r="E13" s="147">
        <f>$D$13</f>
        <v>13.319512172052271</v>
      </c>
      <c r="F13" s="147">
        <f t="shared" ref="F13:H13" si="2">$D$13</f>
        <v>13.319512172052271</v>
      </c>
      <c r="G13" s="147">
        <f t="shared" si="2"/>
        <v>13.319512172052271</v>
      </c>
      <c r="H13" s="147">
        <f t="shared" si="2"/>
        <v>13.319512172052271</v>
      </c>
    </row>
    <row r="14" spans="1:8" s="96" customFormat="1" ht="36" x14ac:dyDescent="0.25">
      <c r="A14" s="81" t="s">
        <v>96</v>
      </c>
      <c r="B14" s="82" t="s">
        <v>97</v>
      </c>
      <c r="C14" s="83" t="s">
        <v>95</v>
      </c>
      <c r="D14" s="84">
        <f>E14+G14</f>
        <v>13.047474650608528</v>
      </c>
      <c r="E14" s="84">
        <f>[54]Тран!$G$21</f>
        <v>1.5958853089473533</v>
      </c>
      <c r="F14" s="84">
        <f>[54]Тран!$G$21</f>
        <v>1.5958853089473533</v>
      </c>
      <c r="G14" s="148">
        <f>[54]Тран!$G$20</f>
        <v>11.451589341661174</v>
      </c>
      <c r="H14" s="148">
        <f>[54]Тран!$G$20</f>
        <v>11.451589341661174</v>
      </c>
    </row>
    <row r="15" spans="1:8" s="80" customFormat="1" ht="36" x14ac:dyDescent="0.25">
      <c r="A15" s="81" t="s">
        <v>98</v>
      </c>
      <c r="B15" s="82" t="s">
        <v>99</v>
      </c>
      <c r="C15" s="83" t="s">
        <v>95</v>
      </c>
      <c r="D15" s="84">
        <f>E15+F15+G15+H15</f>
        <v>13.047474650608528</v>
      </c>
      <c r="E15" s="148">
        <f>[54]Постач!$G$15</f>
        <v>1.4493000747614204</v>
      </c>
      <c r="F15" s="148">
        <f>[54]Постач!$G$16</f>
        <v>0.14658523418593278</v>
      </c>
      <c r="G15" s="84">
        <f>[54]Постач!$G$18</f>
        <v>11.316750131003436</v>
      </c>
      <c r="H15" s="84">
        <f>[54]Постач!$G$19</f>
        <v>0.13483921065773785</v>
      </c>
    </row>
    <row r="16" spans="1:8" ht="14.45" customHeight="1" x14ac:dyDescent="0.25">
      <c r="A16" s="335" t="s">
        <v>100</v>
      </c>
      <c r="B16" s="336"/>
      <c r="C16" s="336"/>
      <c r="D16" s="336"/>
      <c r="E16" s="336"/>
      <c r="F16" s="336"/>
      <c r="G16" s="336"/>
      <c r="H16" s="336"/>
    </row>
    <row r="17" spans="1:13" ht="30" customHeight="1" x14ac:dyDescent="0.25">
      <c r="A17" s="72">
        <v>4</v>
      </c>
      <c r="B17" s="85" t="s">
        <v>101</v>
      </c>
      <c r="C17" s="86" t="s">
        <v>102</v>
      </c>
      <c r="D17" s="87">
        <f>[54]Д11!C11+[54]Д11!C16</f>
        <v>108132.19620483117</v>
      </c>
      <c r="E17" s="87">
        <f t="shared" ref="E17:H17" si="3">$D$17</f>
        <v>108132.19620483117</v>
      </c>
      <c r="F17" s="87">
        <f t="shared" si="3"/>
        <v>108132.19620483117</v>
      </c>
      <c r="G17" s="87">
        <f t="shared" si="3"/>
        <v>108132.19620483117</v>
      </c>
      <c r="H17" s="87">
        <f t="shared" si="3"/>
        <v>108132.19620483117</v>
      </c>
    </row>
    <row r="18" spans="1:13" x14ac:dyDescent="0.25">
      <c r="A18" s="72">
        <v>5</v>
      </c>
      <c r="B18" s="85" t="s">
        <v>103</v>
      </c>
      <c r="C18" s="86" t="s">
        <v>102</v>
      </c>
      <c r="D18" s="87">
        <f>[54]Д4!T11</f>
        <v>760.65730515812766</v>
      </c>
      <c r="E18" s="87">
        <f t="shared" ref="E18:H18" si="4">$D$18</f>
        <v>760.65730515812766</v>
      </c>
      <c r="F18" s="87">
        <f t="shared" si="4"/>
        <v>760.65730515812766</v>
      </c>
      <c r="G18" s="87">
        <f t="shared" si="4"/>
        <v>760.65730515812766</v>
      </c>
      <c r="H18" s="87">
        <f t="shared" si="4"/>
        <v>760.65730515812766</v>
      </c>
    </row>
    <row r="19" spans="1:13" x14ac:dyDescent="0.25">
      <c r="A19" s="72">
        <v>6</v>
      </c>
      <c r="B19" s="85" t="s">
        <v>104</v>
      </c>
      <c r="C19" s="86" t="s">
        <v>102</v>
      </c>
      <c r="D19" s="87">
        <f>[54]Д4!T50</f>
        <v>2016.390063357434</v>
      </c>
      <c r="E19" s="87">
        <f t="shared" ref="E19:H19" si="5">$D$19</f>
        <v>2016.390063357434</v>
      </c>
      <c r="F19" s="87">
        <f t="shared" si="5"/>
        <v>2016.390063357434</v>
      </c>
      <c r="G19" s="87">
        <f t="shared" si="5"/>
        <v>2016.390063357434</v>
      </c>
      <c r="H19" s="87">
        <f t="shared" si="5"/>
        <v>2016.390063357434</v>
      </c>
    </row>
    <row r="20" spans="1:13" ht="36" x14ac:dyDescent="0.25">
      <c r="A20" s="72">
        <v>7</v>
      </c>
      <c r="B20" s="85" t="s">
        <v>105</v>
      </c>
      <c r="C20" s="86" t="s">
        <v>102</v>
      </c>
      <c r="D20" s="87">
        <f>[54]Д4!T47</f>
        <v>0</v>
      </c>
      <c r="E20" s="87">
        <f>$D$20</f>
        <v>0</v>
      </c>
      <c r="F20" s="87">
        <f t="shared" ref="F20:H20" si="6">$D$20</f>
        <v>0</v>
      </c>
      <c r="G20" s="87">
        <f t="shared" si="6"/>
        <v>0</v>
      </c>
      <c r="H20" s="87">
        <f t="shared" si="6"/>
        <v>0</v>
      </c>
    </row>
    <row r="21" spans="1:13" x14ac:dyDescent="0.25">
      <c r="A21" s="72">
        <v>8</v>
      </c>
      <c r="B21" s="71" t="s">
        <v>106</v>
      </c>
      <c r="C21" s="72" t="s">
        <v>102</v>
      </c>
      <c r="D21" s="73">
        <f>D17+D18+D19+D20</f>
        <v>110909.24357334673</v>
      </c>
      <c r="E21" s="73">
        <f t="shared" ref="E21:H21" si="7">E17+E18+E19+E20</f>
        <v>110909.24357334673</v>
      </c>
      <c r="F21" s="73">
        <f t="shared" si="7"/>
        <v>110909.24357334673</v>
      </c>
      <c r="G21" s="73">
        <f t="shared" si="7"/>
        <v>110909.24357334673</v>
      </c>
      <c r="H21" s="73">
        <f t="shared" si="7"/>
        <v>110909.24357334673</v>
      </c>
    </row>
    <row r="22" spans="1:13" ht="24" x14ac:dyDescent="0.25">
      <c r="A22" s="72">
        <v>9</v>
      </c>
      <c r="B22" s="75" t="s">
        <v>107</v>
      </c>
      <c r="C22" s="72" t="s">
        <v>14</v>
      </c>
      <c r="D22" s="73">
        <f>ROUND(D21/D11*1000,2)</f>
        <v>3767.54</v>
      </c>
      <c r="E22" s="73">
        <f t="shared" ref="E22:H22" si="8">ROUND(E21/E11*1000,2)</f>
        <v>3767.54</v>
      </c>
      <c r="F22" s="73">
        <f t="shared" si="8"/>
        <v>3767.54</v>
      </c>
      <c r="G22" s="73">
        <f t="shared" si="8"/>
        <v>3767.54</v>
      </c>
      <c r="H22" s="73">
        <f t="shared" si="8"/>
        <v>3767.54</v>
      </c>
    </row>
    <row r="23" spans="1:13" ht="14.45" customHeight="1" x14ac:dyDescent="0.25">
      <c r="A23" s="419" t="s">
        <v>108</v>
      </c>
      <c r="B23" s="420"/>
      <c r="C23" s="420"/>
      <c r="D23" s="420"/>
      <c r="E23" s="420"/>
      <c r="F23" s="420"/>
      <c r="G23" s="420"/>
      <c r="H23" s="420"/>
    </row>
    <row r="24" spans="1:13" ht="24" x14ac:dyDescent="0.25">
      <c r="A24" s="70" t="s">
        <v>59</v>
      </c>
      <c r="B24" s="75" t="s">
        <v>109</v>
      </c>
      <c r="C24" s="72" t="s">
        <v>13</v>
      </c>
      <c r="D24" s="73">
        <f>[54]Д4!T56-D21</f>
        <v>10047.546873762592</v>
      </c>
      <c r="E24" s="73">
        <f t="shared" ref="E24:H24" si="9">$D$24</f>
        <v>10047.546873762592</v>
      </c>
      <c r="F24" s="73">
        <f t="shared" si="9"/>
        <v>10047.546873762592</v>
      </c>
      <c r="G24" s="73">
        <f t="shared" si="9"/>
        <v>10047.546873762592</v>
      </c>
      <c r="H24" s="73">
        <f t="shared" si="9"/>
        <v>10047.546873762592</v>
      </c>
    </row>
    <row r="25" spans="1:13" x14ac:dyDescent="0.25">
      <c r="A25" s="70" t="s">
        <v>110</v>
      </c>
      <c r="B25" s="75" t="s">
        <v>111</v>
      </c>
      <c r="C25" s="72" t="s">
        <v>13</v>
      </c>
      <c r="D25" s="73">
        <f>[54]Д4!T57</f>
        <v>0</v>
      </c>
      <c r="E25" s="73">
        <f t="shared" ref="E25:H25" si="10">$D$25</f>
        <v>0</v>
      </c>
      <c r="F25" s="73">
        <f t="shared" si="10"/>
        <v>0</v>
      </c>
      <c r="G25" s="73">
        <f t="shared" si="10"/>
        <v>0</v>
      </c>
      <c r="H25" s="73">
        <f t="shared" si="10"/>
        <v>0</v>
      </c>
    </row>
    <row r="26" spans="1:13" ht="24" x14ac:dyDescent="0.25">
      <c r="A26" s="70" t="s">
        <v>112</v>
      </c>
      <c r="B26" s="75" t="s">
        <v>113</v>
      </c>
      <c r="C26" s="72" t="s">
        <v>13</v>
      </c>
      <c r="D26" s="73">
        <f>[54]Д4!T59</f>
        <v>7227.2459630594749</v>
      </c>
      <c r="E26" s="73">
        <f t="shared" ref="E26:H26" si="11">$D$26</f>
        <v>7227.2459630594749</v>
      </c>
      <c r="F26" s="73">
        <f t="shared" si="11"/>
        <v>7227.2459630594749</v>
      </c>
      <c r="G26" s="73">
        <f t="shared" si="11"/>
        <v>7227.2459630594749</v>
      </c>
      <c r="H26" s="73">
        <f t="shared" si="11"/>
        <v>7227.2459630594749</v>
      </c>
    </row>
    <row r="27" spans="1:13" x14ac:dyDescent="0.25">
      <c r="A27" s="70" t="s">
        <v>114</v>
      </c>
      <c r="B27" s="88" t="s">
        <v>115</v>
      </c>
      <c r="C27" s="72" t="s">
        <v>13</v>
      </c>
      <c r="D27" s="73">
        <f>[54]Д4!T58</f>
        <v>0</v>
      </c>
      <c r="E27" s="73">
        <f t="shared" ref="E27:H27" si="12">$D$27</f>
        <v>0</v>
      </c>
      <c r="F27" s="73">
        <f t="shared" si="12"/>
        <v>0</v>
      </c>
      <c r="G27" s="73">
        <f t="shared" si="12"/>
        <v>0</v>
      </c>
      <c r="H27" s="73">
        <f t="shared" si="12"/>
        <v>0</v>
      </c>
    </row>
    <row r="28" spans="1:13" s="96" customFormat="1" ht="36" x14ac:dyDescent="0.25">
      <c r="A28" s="89" t="s">
        <v>116</v>
      </c>
      <c r="B28" s="90" t="s">
        <v>117</v>
      </c>
      <c r="C28" s="91" t="s">
        <v>118</v>
      </c>
      <c r="D28" s="92">
        <f>IFERROR(SUM(D24:D27)/D13/12*1000,0)</f>
        <v>108079.48903382127</v>
      </c>
      <c r="E28" s="92">
        <f t="shared" ref="E28:H28" si="13">IFERROR(SUM(E24:E27)/E13/12*1000,0)</f>
        <v>108079.48903382127</v>
      </c>
      <c r="F28" s="92">
        <f t="shared" si="13"/>
        <v>108079.48903382127</v>
      </c>
      <c r="G28" s="92">
        <f t="shared" si="13"/>
        <v>108079.48903382127</v>
      </c>
      <c r="H28" s="92">
        <f t="shared" si="13"/>
        <v>108079.48903382127</v>
      </c>
      <c r="I28" s="93"/>
      <c r="J28" s="93"/>
      <c r="K28" s="93"/>
      <c r="L28" s="93"/>
      <c r="M28" s="93"/>
    </row>
    <row r="29" spans="1:13" ht="14.45" customHeight="1" x14ac:dyDescent="0.25">
      <c r="A29" s="335" t="s">
        <v>119</v>
      </c>
      <c r="B29" s="336"/>
      <c r="C29" s="336"/>
      <c r="D29" s="336"/>
      <c r="E29" s="336"/>
      <c r="F29" s="336"/>
      <c r="G29" s="336"/>
      <c r="H29" s="336"/>
      <c r="J29" s="95"/>
      <c r="K29" s="95"/>
      <c r="L29" s="95"/>
      <c r="M29" s="95"/>
    </row>
    <row r="30" spans="1:13" ht="24" x14ac:dyDescent="0.25">
      <c r="A30" s="70" t="s">
        <v>120</v>
      </c>
      <c r="B30" s="75" t="s">
        <v>121</v>
      </c>
      <c r="C30" s="72" t="s">
        <v>13</v>
      </c>
      <c r="D30" s="73">
        <f>E30+G30</f>
        <v>17206.463928306155</v>
      </c>
      <c r="E30" s="73">
        <f>[54]Д6_ЦТП_ТЕ!S40</f>
        <v>2210.0406632867002</v>
      </c>
      <c r="F30" s="73">
        <f>E30</f>
        <v>2210.0406632867002</v>
      </c>
      <c r="G30" s="92">
        <f>[54]Д6_ТЕ!$S$40</f>
        <v>14996.423265019454</v>
      </c>
      <c r="H30" s="92">
        <f>[54]Д6_ТЕ!$S$40</f>
        <v>14996.423265019454</v>
      </c>
      <c r="J30" s="95"/>
      <c r="K30" s="95"/>
      <c r="L30" s="95"/>
      <c r="M30" s="95"/>
    </row>
    <row r="31" spans="1:13" x14ac:dyDescent="0.25">
      <c r="A31" s="70" t="s">
        <v>122</v>
      </c>
      <c r="B31" s="75" t="s">
        <v>111</v>
      </c>
      <c r="C31" s="72" t="s">
        <v>13</v>
      </c>
      <c r="D31" s="73">
        <f t="shared" ref="D31:D33" si="14">E31+G31</f>
        <v>0</v>
      </c>
      <c r="E31" s="73">
        <f>[54]Д6_ЦТП_ТЕ!S41</f>
        <v>0</v>
      </c>
      <c r="F31" s="73">
        <f t="shared" ref="F31:F33" si="15">E31</f>
        <v>0</v>
      </c>
      <c r="G31" s="92">
        <f>[54]Д6_ТЕ!$S$41</f>
        <v>0</v>
      </c>
      <c r="H31" s="92">
        <f>[54]Д6_ТЕ!$S$41</f>
        <v>0</v>
      </c>
      <c r="J31" s="95"/>
      <c r="K31" s="95"/>
      <c r="L31" s="95"/>
      <c r="M31" s="95"/>
    </row>
    <row r="32" spans="1:13" ht="24" x14ac:dyDescent="0.25">
      <c r="A32" s="70" t="s">
        <v>123</v>
      </c>
      <c r="B32" s="75" t="s">
        <v>124</v>
      </c>
      <c r="C32" s="72" t="s">
        <v>13</v>
      </c>
      <c r="D32" s="73">
        <f t="shared" si="14"/>
        <v>570.05701253484119</v>
      </c>
      <c r="E32" s="73">
        <f>[54]Д6_ЦТП_ТЕ!S43</f>
        <v>28.571495058771497</v>
      </c>
      <c r="F32" s="73">
        <f t="shared" si="15"/>
        <v>28.571495058771497</v>
      </c>
      <c r="G32" s="92">
        <f>[54]Д6_ТЕ!$S$43</f>
        <v>541.48551747606973</v>
      </c>
      <c r="H32" s="92">
        <f>[54]Д6_ТЕ!$S$43</f>
        <v>541.48551747606973</v>
      </c>
      <c r="J32" s="95"/>
      <c r="K32" s="95"/>
      <c r="L32" s="95"/>
      <c r="M32" s="95"/>
    </row>
    <row r="33" spans="1:14" x14ac:dyDescent="0.25">
      <c r="A33" s="70" t="s">
        <v>125</v>
      </c>
      <c r="B33" s="75" t="s">
        <v>115</v>
      </c>
      <c r="C33" s="72" t="s">
        <v>13</v>
      </c>
      <c r="D33" s="73">
        <f t="shared" si="14"/>
        <v>0</v>
      </c>
      <c r="E33" s="73">
        <f>[54]Д6_ЦТП_ТЕ!S42</f>
        <v>0</v>
      </c>
      <c r="F33" s="73">
        <f t="shared" si="15"/>
        <v>0</v>
      </c>
      <c r="G33" s="92">
        <f>[54]Д6_ТЕ!$S$42</f>
        <v>0</v>
      </c>
      <c r="H33" s="92">
        <f>[54]Д6_ТЕ!$S$42</f>
        <v>0</v>
      </c>
      <c r="J33" s="95"/>
      <c r="K33" s="95"/>
      <c r="L33" s="95"/>
      <c r="M33" s="95"/>
    </row>
    <row r="34" spans="1:14" s="96" customFormat="1" ht="36" x14ac:dyDescent="0.25">
      <c r="A34" s="89" t="s">
        <v>126</v>
      </c>
      <c r="B34" s="90" t="s">
        <v>127</v>
      </c>
      <c r="C34" s="91" t="s">
        <v>118</v>
      </c>
      <c r="D34" s="92">
        <f>IFERROR(SUM(D30:D33)/D14/12*1000,0)</f>
        <v>113537.43040236468</v>
      </c>
      <c r="E34" s="92">
        <f>IFERROR(SUM(E30:E33)/E14/12*1000,0)</f>
        <v>116895.00000379422</v>
      </c>
      <c r="F34" s="92">
        <f>IFERROR(SUM(F30:F33)/F14/12*1000,0)</f>
        <v>116895.00000379422</v>
      </c>
      <c r="G34" s="92">
        <f t="shared" ref="G34" si="16">IFERROR(SUM(G30:G33)/G14/12*1000,0)</f>
        <v>113069.52190155981</v>
      </c>
      <c r="H34" s="92">
        <f t="shared" ref="H34" si="17">IFERROR(SUM(H30:H33)/H14/12*1000,0)</f>
        <v>113069.52190155981</v>
      </c>
      <c r="I34" s="93"/>
      <c r="J34" s="93"/>
      <c r="K34" s="93"/>
      <c r="L34" s="93"/>
      <c r="M34" s="93"/>
    </row>
    <row r="35" spans="1:14" ht="15" customHeight="1" x14ac:dyDescent="0.25">
      <c r="A35" s="409" t="s">
        <v>128</v>
      </c>
      <c r="B35" s="410"/>
      <c r="C35" s="410"/>
      <c r="D35" s="410"/>
      <c r="E35" s="410"/>
      <c r="F35" s="410"/>
      <c r="G35" s="410"/>
      <c r="H35" s="410"/>
      <c r="J35" s="95"/>
      <c r="K35" s="95"/>
      <c r="L35" s="95"/>
      <c r="M35" s="95"/>
    </row>
    <row r="36" spans="1:14" ht="24" x14ac:dyDescent="0.25">
      <c r="A36" s="70" t="s">
        <v>129</v>
      </c>
      <c r="B36" s="75" t="s">
        <v>130</v>
      </c>
      <c r="C36" s="72" t="s">
        <v>13</v>
      </c>
      <c r="D36" s="92">
        <f>E36+F36+G36+H36</f>
        <v>858.51727260705684</v>
      </c>
      <c r="E36" s="92">
        <f>'[54]Д9.3'!$F$22</f>
        <v>32.684057011420336</v>
      </c>
      <c r="F36" s="92">
        <f>'[54]Д9.3'!$H$22</f>
        <v>3.4147543103155438</v>
      </c>
      <c r="G36" s="92">
        <f>'[54]Д9.3'!J22</f>
        <v>812.43662014693734</v>
      </c>
      <c r="H36" s="92">
        <f>'[54]Д9.3'!L22</f>
        <v>9.981841138383686</v>
      </c>
      <c r="J36" s="95"/>
      <c r="K36" s="95"/>
      <c r="L36" s="95"/>
      <c r="M36" s="95"/>
    </row>
    <row r="37" spans="1:14" x14ac:dyDescent="0.25">
      <c r="A37" s="70" t="s">
        <v>131</v>
      </c>
      <c r="B37" s="75" t="s">
        <v>111</v>
      </c>
      <c r="C37" s="72" t="s">
        <v>13</v>
      </c>
      <c r="D37" s="92">
        <f t="shared" ref="D37:D39" si="18">E37+F37+G37+H37</f>
        <v>0</v>
      </c>
      <c r="E37" s="92">
        <f>'[54]Д9.3'!$F$23</f>
        <v>0</v>
      </c>
      <c r="F37" s="92">
        <f>'[54]Д9.3'!$H$23</f>
        <v>0</v>
      </c>
      <c r="G37" s="92">
        <f>'[54]Д9.3'!J23</f>
        <v>0</v>
      </c>
      <c r="H37" s="92">
        <f>'[54]Д9.3'!L23</f>
        <v>0</v>
      </c>
      <c r="J37" s="95"/>
      <c r="K37" s="95"/>
      <c r="L37" s="95"/>
      <c r="M37" s="95"/>
    </row>
    <row r="38" spans="1:14" ht="24" x14ac:dyDescent="0.25">
      <c r="A38" s="70" t="s">
        <v>132</v>
      </c>
      <c r="B38" s="75" t="s">
        <v>133</v>
      </c>
      <c r="C38" s="72" t="s">
        <v>13</v>
      </c>
      <c r="D38" s="92">
        <f t="shared" si="18"/>
        <v>75.220722367105807</v>
      </c>
      <c r="E38" s="92">
        <f>'[54]Д9.3'!$F$24</f>
        <v>1.5943442444595286</v>
      </c>
      <c r="F38" s="92">
        <f>'[54]Д9.3'!$H$24</f>
        <v>5.2827773936203899</v>
      </c>
      <c r="G38" s="92">
        <f>'[54]Д9.3'!J24</f>
        <v>39.631054641314016</v>
      </c>
      <c r="H38" s="92">
        <f>'[54]Д9.3'!L24</f>
        <v>28.712546087711871</v>
      </c>
      <c r="J38" s="95"/>
      <c r="K38" s="95"/>
      <c r="L38" s="95"/>
      <c r="M38" s="95"/>
    </row>
    <row r="39" spans="1:14" x14ac:dyDescent="0.25">
      <c r="A39" s="70" t="s">
        <v>134</v>
      </c>
      <c r="B39" s="75" t="s">
        <v>115</v>
      </c>
      <c r="C39" s="72" t="s">
        <v>13</v>
      </c>
      <c r="D39" s="92">
        <f t="shared" si="18"/>
        <v>0</v>
      </c>
      <c r="E39" s="92">
        <f>'[54]Д9.3'!$F$25</f>
        <v>0</v>
      </c>
      <c r="F39" s="92">
        <f>'[54]Д9.3'!$H$25</f>
        <v>0</v>
      </c>
      <c r="G39" s="92">
        <f>'[54]Д9.3'!J25</f>
        <v>0</v>
      </c>
      <c r="H39" s="92">
        <f>'[54]Д9.3'!L25</f>
        <v>0</v>
      </c>
      <c r="J39" s="95"/>
      <c r="K39" s="95"/>
      <c r="L39" s="95"/>
      <c r="M39" s="95"/>
    </row>
    <row r="40" spans="1:14" ht="36" x14ac:dyDescent="0.25">
      <c r="A40" s="70" t="s">
        <v>135</v>
      </c>
      <c r="B40" s="75" t="s">
        <v>136</v>
      </c>
      <c r="C40" s="72" t="s">
        <v>118</v>
      </c>
      <c r="D40" s="92">
        <f>(D36+D37+D38+D39)/12/D15*1000</f>
        <v>5963.721077438624</v>
      </c>
      <c r="E40" s="92">
        <f t="shared" ref="E40:H40" si="19">(E36+E37+E38+E39)/12/E15*1000</f>
        <v>1970.9744639737376</v>
      </c>
      <c r="F40" s="92">
        <f>(F36+F37+F38+F39)/12/F15*1000</f>
        <v>4944.5246834478476</v>
      </c>
      <c r="G40" s="92">
        <f t="shared" si="19"/>
        <v>6274.3843191483165</v>
      </c>
      <c r="H40" s="92">
        <f t="shared" si="19"/>
        <v>23913.906445404235</v>
      </c>
      <c r="I40" s="93"/>
      <c r="J40" s="93"/>
      <c r="K40" s="93"/>
      <c r="L40" s="93"/>
      <c r="M40" s="93"/>
    </row>
    <row r="41" spans="1:14" ht="15" customHeight="1" x14ac:dyDescent="0.25">
      <c r="A41" s="411" t="s">
        <v>137</v>
      </c>
      <c r="B41" s="412"/>
      <c r="C41" s="412"/>
      <c r="D41" s="412"/>
      <c r="E41" s="412"/>
      <c r="F41" s="413"/>
      <c r="G41" s="149"/>
      <c r="I41" s="101"/>
      <c r="J41" s="101"/>
      <c r="K41" s="101"/>
      <c r="L41" s="101"/>
      <c r="M41" s="101"/>
    </row>
    <row r="42" spans="1:14" s="101" customFormat="1" ht="24" x14ac:dyDescent="0.25">
      <c r="A42" s="102" t="s">
        <v>138</v>
      </c>
      <c r="B42" s="103" t="s">
        <v>139</v>
      </c>
      <c r="C42" s="104" t="s">
        <v>14</v>
      </c>
      <c r="D42" s="105">
        <f>D22</f>
        <v>3767.54</v>
      </c>
      <c r="E42" s="105">
        <f t="shared" ref="E42:H42" si="20">E22</f>
        <v>3767.54</v>
      </c>
      <c r="F42" s="105">
        <f t="shared" si="20"/>
        <v>3767.54</v>
      </c>
      <c r="G42" s="105">
        <f t="shared" si="20"/>
        <v>3767.54</v>
      </c>
      <c r="H42" s="105">
        <f t="shared" si="20"/>
        <v>3767.54</v>
      </c>
    </row>
    <row r="43" spans="1:14" s="101" customFormat="1" ht="60.6" customHeight="1" x14ac:dyDescent="0.25">
      <c r="A43" s="102" t="s">
        <v>140</v>
      </c>
      <c r="B43" s="103" t="s">
        <v>141</v>
      </c>
      <c r="C43" s="104" t="s">
        <v>118</v>
      </c>
      <c r="D43" s="105">
        <f>D34+D40+D28</f>
        <v>227580.64051362459</v>
      </c>
      <c r="E43" s="105">
        <f t="shared" ref="E43:H43" si="21">E34+E40+E28</f>
        <v>226945.46350158923</v>
      </c>
      <c r="F43" s="105">
        <f t="shared" si="21"/>
        <v>229919.01372106333</v>
      </c>
      <c r="G43" s="105">
        <f t="shared" si="21"/>
        <v>227423.3952545294</v>
      </c>
      <c r="H43" s="105">
        <f t="shared" si="21"/>
        <v>245062.91738078531</v>
      </c>
      <c r="I43" s="106"/>
      <c r="J43" s="106"/>
      <c r="K43" s="106"/>
      <c r="N43" s="106"/>
    </row>
    <row r="44" spans="1:14" s="109" customFormat="1" x14ac:dyDescent="0.25">
      <c r="A44" s="337" t="s">
        <v>142</v>
      </c>
      <c r="B44" s="338"/>
      <c r="C44" s="338"/>
      <c r="D44" s="415"/>
      <c r="E44" s="415"/>
      <c r="F44" s="416"/>
      <c r="G44" s="107"/>
      <c r="I44" s="108"/>
      <c r="J44" s="108"/>
      <c r="K44" s="108"/>
      <c r="N44" s="108"/>
    </row>
    <row r="45" spans="1:14" s="109" customFormat="1" ht="24" x14ac:dyDescent="0.25">
      <c r="A45" s="110" t="s">
        <v>143</v>
      </c>
      <c r="B45" s="111" t="s">
        <v>139</v>
      </c>
      <c r="C45" s="112" t="s">
        <v>14</v>
      </c>
      <c r="D45" s="113">
        <f>ROUND(D42*1.2,2)</f>
        <v>4521.05</v>
      </c>
      <c r="E45" s="113">
        <f t="shared" ref="E45:H46" si="22">ROUND(E42*1.2,2)</f>
        <v>4521.05</v>
      </c>
      <c r="F45" s="113">
        <f t="shared" si="22"/>
        <v>4521.05</v>
      </c>
      <c r="G45" s="113">
        <f t="shared" si="22"/>
        <v>4521.05</v>
      </c>
      <c r="H45" s="113">
        <f t="shared" si="22"/>
        <v>4521.05</v>
      </c>
      <c r="I45" s="108"/>
      <c r="J45" s="108"/>
      <c r="K45" s="108"/>
      <c r="N45" s="108"/>
    </row>
    <row r="46" spans="1:14" s="109" customFormat="1" ht="60" x14ac:dyDescent="0.25">
      <c r="A46" s="110" t="s">
        <v>144</v>
      </c>
      <c r="B46" s="111" t="s">
        <v>141</v>
      </c>
      <c r="C46" s="112" t="s">
        <v>118</v>
      </c>
      <c r="D46" s="113">
        <f>ROUND(D43*1.2,2)</f>
        <v>273096.77</v>
      </c>
      <c r="E46" s="113">
        <f t="shared" si="22"/>
        <v>272334.56</v>
      </c>
      <c r="F46" s="113">
        <f t="shared" si="22"/>
        <v>275902.82</v>
      </c>
      <c r="G46" s="113">
        <f t="shared" si="22"/>
        <v>272908.07</v>
      </c>
      <c r="H46" s="113">
        <f t="shared" si="22"/>
        <v>294075.5</v>
      </c>
      <c r="I46" s="150"/>
      <c r="J46" s="150"/>
      <c r="K46" s="150"/>
      <c r="L46" s="150"/>
      <c r="M46" s="150"/>
      <c r="N46" s="108"/>
    </row>
    <row r="47" spans="1:14" x14ac:dyDescent="0.25">
      <c r="A47" s="114"/>
      <c r="B47" s="115"/>
      <c r="C47" s="116"/>
      <c r="D47" s="117"/>
      <c r="E47" s="117"/>
      <c r="F47" s="117"/>
      <c r="G47" s="117"/>
      <c r="I47" s="59"/>
      <c r="J47" s="59"/>
      <c r="K47" s="59"/>
      <c r="L47" s="59"/>
      <c r="M47" s="59"/>
      <c r="N47" s="59"/>
    </row>
    <row r="48" spans="1:14" x14ac:dyDescent="0.25">
      <c r="A48" s="114"/>
      <c r="B48" s="115"/>
      <c r="C48" s="116"/>
      <c r="D48" s="117"/>
      <c r="E48" s="117"/>
      <c r="F48" s="117"/>
      <c r="G48" s="117"/>
      <c r="I48" s="59"/>
      <c r="J48" s="59"/>
      <c r="K48" s="59"/>
      <c r="L48" s="59"/>
      <c r="M48" s="59"/>
      <c r="N48" s="59"/>
    </row>
    <row r="49" spans="1:8" s="120" customFormat="1" ht="17.25" x14ac:dyDescent="0.3">
      <c r="A49" s="118"/>
      <c r="B49" s="119" t="s">
        <v>61</v>
      </c>
      <c r="C49" s="327" t="s">
        <v>62</v>
      </c>
      <c r="D49" s="327"/>
      <c r="E49" s="328" t="s">
        <v>63</v>
      </c>
      <c r="F49" s="328"/>
      <c r="G49" s="144"/>
    </row>
    <row r="50" spans="1:8" ht="14.45" customHeight="1" x14ac:dyDescent="0.25">
      <c r="A50" s="121"/>
      <c r="B50" s="122"/>
      <c r="C50" s="329" t="s">
        <v>145</v>
      </c>
      <c r="D50" s="329"/>
      <c r="E50" s="330"/>
      <c r="F50" s="330"/>
      <c r="G50" s="145"/>
    </row>
    <row r="51" spans="1:8" x14ac:dyDescent="0.25">
      <c r="A51" s="123"/>
      <c r="B51" s="122"/>
      <c r="C51" s="330"/>
      <c r="D51" s="330"/>
      <c r="E51" s="330"/>
      <c r="F51" s="330"/>
      <c r="G51" s="145"/>
    </row>
    <row r="54" spans="1:8" x14ac:dyDescent="0.25">
      <c r="D54" s="126"/>
      <c r="E54" s="126"/>
      <c r="F54" s="126"/>
      <c r="G54" s="126"/>
      <c r="H54" s="126"/>
    </row>
    <row r="55" spans="1:8" x14ac:dyDescent="0.25">
      <c r="D55" s="126"/>
      <c r="E55" s="126"/>
      <c r="F55" s="126"/>
      <c r="G55" s="126"/>
      <c r="H55" s="126"/>
    </row>
    <row r="58" spans="1:8" x14ac:dyDescent="0.25">
      <c r="D58" s="126"/>
      <c r="E58" s="126"/>
      <c r="F58" s="126"/>
      <c r="G58" s="126"/>
      <c r="H58" s="126"/>
    </row>
  </sheetData>
  <mergeCells count="23">
    <mergeCell ref="E1:H1"/>
    <mergeCell ref="A3:H3"/>
    <mergeCell ref="A4:H4"/>
    <mergeCell ref="A5:H5"/>
    <mergeCell ref="A7:A9"/>
    <mergeCell ref="B7:B9"/>
    <mergeCell ref="C7:C9"/>
    <mergeCell ref="D7:D9"/>
    <mergeCell ref="E7:H7"/>
    <mergeCell ref="E8:F8"/>
    <mergeCell ref="C51:D51"/>
    <mergeCell ref="E51:F51"/>
    <mergeCell ref="G8:H8"/>
    <mergeCell ref="A16:H16"/>
    <mergeCell ref="A23:H23"/>
    <mergeCell ref="A29:H29"/>
    <mergeCell ref="A35:H35"/>
    <mergeCell ref="A41:F41"/>
    <mergeCell ref="A44:F44"/>
    <mergeCell ref="C49:D49"/>
    <mergeCell ref="E49:F49"/>
    <mergeCell ref="C50:D50"/>
    <mergeCell ref="E50:F50"/>
  </mergeCells>
  <conditionalFormatting sqref="A4">
    <cfRule type="cellIs" dxfId="102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59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F49"/>
  <sheetViews>
    <sheetView topLeftCell="A37" zoomScale="115" zoomScaleNormal="115" workbookViewId="0">
      <selection activeCell="F22" sqref="F1:N1048576"/>
    </sheetView>
  </sheetViews>
  <sheetFormatPr defaultColWidth="9.140625" defaultRowHeight="15" x14ac:dyDescent="0.25"/>
  <cols>
    <col min="1" max="1" width="5.5703125" style="124" customWidth="1"/>
    <col min="2" max="2" width="47.28515625" style="60" customWidth="1"/>
    <col min="3" max="3" width="11.42578125" style="60" customWidth="1"/>
    <col min="4" max="4" width="11.7109375" style="60" hidden="1" customWidth="1"/>
    <col min="5" max="5" width="40.5703125" style="60" customWidth="1"/>
    <col min="6" max="6" width="17.42578125" style="60" customWidth="1"/>
    <col min="7" max="16384" width="9.140625" style="60"/>
  </cols>
  <sheetData>
    <row r="1" spans="1:6" ht="48" customHeight="1" x14ac:dyDescent="0.25">
      <c r="A1" s="59"/>
      <c r="C1" s="339" t="s">
        <v>152</v>
      </c>
      <c r="D1" s="339"/>
      <c r="E1" s="339"/>
      <c r="F1" s="151"/>
    </row>
    <row r="2" spans="1:6" ht="16.5" customHeight="1" x14ac:dyDescent="0.25">
      <c r="A2" s="62"/>
      <c r="B2" s="61"/>
      <c r="C2" s="61"/>
      <c r="D2" s="61"/>
      <c r="E2" s="63"/>
    </row>
    <row r="3" spans="1:6" ht="51" customHeight="1" x14ac:dyDescent="0.25">
      <c r="A3" s="426" t="s">
        <v>153</v>
      </c>
      <c r="B3" s="426"/>
      <c r="C3" s="426"/>
      <c r="D3" s="426"/>
      <c r="E3" s="426"/>
    </row>
    <row r="4" spans="1:6" x14ac:dyDescent="0.25">
      <c r="A4" s="401" t="str">
        <f>'[54]1_Елементи витрат'!A3</f>
        <v>КПТМ "Черкаситеплокомуненерго"</v>
      </c>
      <c r="B4" s="401"/>
      <c r="C4" s="401"/>
      <c r="D4" s="401"/>
      <c r="E4" s="401"/>
    </row>
    <row r="5" spans="1:6" x14ac:dyDescent="0.25">
      <c r="A5" s="402" t="s">
        <v>2</v>
      </c>
      <c r="B5" s="402"/>
      <c r="C5" s="402"/>
      <c r="D5" s="402"/>
      <c r="E5" s="402"/>
    </row>
    <row r="6" spans="1:6" x14ac:dyDescent="0.25">
      <c r="A6" s="62"/>
      <c r="B6" s="61"/>
      <c r="C6" s="61"/>
      <c r="D6" s="61"/>
      <c r="E6" s="152" t="s">
        <v>82</v>
      </c>
    </row>
    <row r="7" spans="1:6" ht="36" customHeight="1" x14ac:dyDescent="0.25">
      <c r="A7" s="403" t="s">
        <v>4</v>
      </c>
      <c r="B7" s="405" t="s">
        <v>83</v>
      </c>
      <c r="C7" s="405" t="s">
        <v>6</v>
      </c>
      <c r="D7" s="407" t="s">
        <v>84</v>
      </c>
      <c r="E7" s="153" t="s">
        <v>8</v>
      </c>
    </row>
    <row r="8" spans="1:6" ht="95.25" customHeight="1" x14ac:dyDescent="0.25">
      <c r="A8" s="404"/>
      <c r="B8" s="406"/>
      <c r="C8" s="406"/>
      <c r="D8" s="408"/>
      <c r="E8" s="154" t="s">
        <v>154</v>
      </c>
    </row>
    <row r="9" spans="1:6" s="74" customFormat="1" x14ac:dyDescent="0.25">
      <c r="A9" s="66">
        <v>1</v>
      </c>
      <c r="B9" s="67">
        <v>2</v>
      </c>
      <c r="C9" s="67">
        <v>3</v>
      </c>
      <c r="D9" s="67">
        <v>4</v>
      </c>
      <c r="E9" s="67">
        <v>5</v>
      </c>
    </row>
    <row r="10" spans="1:6" s="74" customFormat="1" ht="69" customHeight="1" x14ac:dyDescent="0.25">
      <c r="A10" s="70" t="s">
        <v>88</v>
      </c>
      <c r="B10" s="71" t="s">
        <v>89</v>
      </c>
      <c r="C10" s="72" t="s">
        <v>90</v>
      </c>
      <c r="D10" s="73">
        <f>[54]Д4!X65</f>
        <v>254.58285807153638</v>
      </c>
      <c r="E10" s="73">
        <f>D10</f>
        <v>254.58285807153638</v>
      </c>
    </row>
    <row r="11" spans="1:6" ht="24" x14ac:dyDescent="0.25">
      <c r="A11" s="70" t="s">
        <v>91</v>
      </c>
      <c r="B11" s="75" t="s">
        <v>92</v>
      </c>
      <c r="C11" s="72" t="s">
        <v>90</v>
      </c>
      <c r="D11" s="73">
        <f>[54]Д2!F88</f>
        <v>225.20901949332836</v>
      </c>
      <c r="E11" s="73">
        <f>D11</f>
        <v>225.20901949332836</v>
      </c>
    </row>
    <row r="12" spans="1:6" s="96" customFormat="1" ht="24" x14ac:dyDescent="0.25">
      <c r="A12" s="89" t="s">
        <v>93</v>
      </c>
      <c r="B12" s="90" t="s">
        <v>151</v>
      </c>
      <c r="C12" s="91" t="s">
        <v>95</v>
      </c>
      <c r="D12" s="155">
        <f>[54]Д2!F101</f>
        <v>0.11211130775813954</v>
      </c>
      <c r="E12" s="155">
        <f>D12</f>
        <v>0.11211130775813954</v>
      </c>
    </row>
    <row r="13" spans="1:6" s="80" customFormat="1" ht="24" x14ac:dyDescent="0.25">
      <c r="A13" s="81" t="s">
        <v>96</v>
      </c>
      <c r="B13" s="82" t="s">
        <v>155</v>
      </c>
      <c r="C13" s="83" t="s">
        <v>95</v>
      </c>
      <c r="D13" s="156">
        <f>[54]Тран!H20</f>
        <v>0.11118107520000001</v>
      </c>
      <c r="E13" s="157">
        <f>D13</f>
        <v>0.11118107520000001</v>
      </c>
    </row>
    <row r="14" spans="1:6" x14ac:dyDescent="0.25">
      <c r="A14" s="335" t="s">
        <v>100</v>
      </c>
      <c r="B14" s="336"/>
      <c r="C14" s="336"/>
      <c r="D14" s="336"/>
      <c r="E14" s="336"/>
    </row>
    <row r="15" spans="1:6" ht="30" customHeight="1" x14ac:dyDescent="0.25">
      <c r="A15" s="72">
        <v>4</v>
      </c>
      <c r="B15" s="85" t="s">
        <v>101</v>
      </c>
      <c r="C15" s="86" t="s">
        <v>102</v>
      </c>
      <c r="D15" s="87">
        <f>[54]Д11!C12+[54]Д11!C17</f>
        <v>477.87318054995336</v>
      </c>
      <c r="E15" s="87">
        <f>D15</f>
        <v>477.87318054995336</v>
      </c>
    </row>
    <row r="16" spans="1:6" x14ac:dyDescent="0.25">
      <c r="A16" s="72">
        <v>5</v>
      </c>
      <c r="B16" s="85" t="s">
        <v>103</v>
      </c>
      <c r="C16" s="86" t="s">
        <v>102</v>
      </c>
      <c r="D16" s="87">
        <f>[54]Д4!X11</f>
        <v>6.8490353754813933</v>
      </c>
      <c r="E16" s="87">
        <f>D16</f>
        <v>6.8490353754813933</v>
      </c>
    </row>
    <row r="17" spans="1:6" x14ac:dyDescent="0.25">
      <c r="A17" s="72">
        <v>6</v>
      </c>
      <c r="B17" s="85" t="s">
        <v>104</v>
      </c>
      <c r="C17" s="86" t="s">
        <v>102</v>
      </c>
      <c r="D17" s="87">
        <f>[54]Д4!X50</f>
        <v>1.940448871106438</v>
      </c>
      <c r="E17" s="87">
        <f>D17</f>
        <v>1.940448871106438</v>
      </c>
    </row>
    <row r="18" spans="1:6" ht="36" x14ac:dyDescent="0.25">
      <c r="A18" s="72">
        <v>7</v>
      </c>
      <c r="B18" s="85" t="s">
        <v>105</v>
      </c>
      <c r="C18" s="86" t="s">
        <v>102</v>
      </c>
      <c r="D18" s="87">
        <f>[54]Д4!X47</f>
        <v>0</v>
      </c>
      <c r="E18" s="87">
        <f>D18</f>
        <v>0</v>
      </c>
    </row>
    <row r="19" spans="1:6" x14ac:dyDescent="0.25">
      <c r="A19" s="72">
        <v>8</v>
      </c>
      <c r="B19" s="71" t="s">
        <v>106</v>
      </c>
      <c r="C19" s="72" t="s">
        <v>102</v>
      </c>
      <c r="D19" s="73">
        <f>D15+D16+D17+D18</f>
        <v>486.66266479654115</v>
      </c>
      <c r="E19" s="73">
        <f>E15+E16+E17+E18</f>
        <v>486.66266479654115</v>
      </c>
    </row>
    <row r="20" spans="1:6" ht="24" x14ac:dyDescent="0.25">
      <c r="A20" s="72">
        <v>9</v>
      </c>
      <c r="B20" s="75" t="s">
        <v>107</v>
      </c>
      <c r="C20" s="72" t="s">
        <v>14</v>
      </c>
      <c r="D20" s="73">
        <f>ROUND(D19/D10*1000,2)</f>
        <v>1911.61</v>
      </c>
      <c r="E20" s="73">
        <f>ROUND(E19/E10*1000,2)</f>
        <v>1911.61</v>
      </c>
    </row>
    <row r="21" spans="1:6" x14ac:dyDescent="0.25">
      <c r="A21" s="335" t="s">
        <v>108</v>
      </c>
      <c r="B21" s="336"/>
      <c r="C21" s="336"/>
      <c r="D21" s="336"/>
      <c r="E21" s="336"/>
    </row>
    <row r="22" spans="1:6" ht="24" x14ac:dyDescent="0.25">
      <c r="A22" s="70" t="s">
        <v>59</v>
      </c>
      <c r="B22" s="75" t="s">
        <v>109</v>
      </c>
      <c r="C22" s="72" t="s">
        <v>13</v>
      </c>
      <c r="D22" s="73">
        <f>[54]Д4!X56-D19</f>
        <v>90.406741213193925</v>
      </c>
      <c r="E22" s="73">
        <f>D22</f>
        <v>90.406741213193925</v>
      </c>
    </row>
    <row r="23" spans="1:6" x14ac:dyDescent="0.25">
      <c r="A23" s="70" t="s">
        <v>110</v>
      </c>
      <c r="B23" s="75" t="s">
        <v>111</v>
      </c>
      <c r="C23" s="72" t="s">
        <v>13</v>
      </c>
      <c r="D23" s="73">
        <f>[54]Д4!X57</f>
        <v>0</v>
      </c>
      <c r="E23" s="73">
        <f t="shared" ref="E23:E25" si="0">D23</f>
        <v>0</v>
      </c>
    </row>
    <row r="24" spans="1:6" ht="24" x14ac:dyDescent="0.25">
      <c r="A24" s="70" t="s">
        <v>112</v>
      </c>
      <c r="B24" s="75" t="s">
        <v>113</v>
      </c>
      <c r="C24" s="72" t="s">
        <v>13</v>
      </c>
      <c r="D24" s="73">
        <f>[54]Д4!X59</f>
        <v>40.380950909615123</v>
      </c>
      <c r="E24" s="73">
        <f t="shared" si="0"/>
        <v>40.380950909615123</v>
      </c>
    </row>
    <row r="25" spans="1:6" x14ac:dyDescent="0.25">
      <c r="A25" s="70" t="s">
        <v>114</v>
      </c>
      <c r="B25" s="88" t="s">
        <v>115</v>
      </c>
      <c r="C25" s="72" t="s">
        <v>13</v>
      </c>
      <c r="D25" s="73">
        <f>[54]Д4!X58</f>
        <v>0</v>
      </c>
      <c r="E25" s="73">
        <f t="shared" si="0"/>
        <v>0</v>
      </c>
    </row>
    <row r="26" spans="1:6" s="96" customFormat="1" ht="24" x14ac:dyDescent="0.25">
      <c r="A26" s="89" t="s">
        <v>116</v>
      </c>
      <c r="B26" s="90" t="s">
        <v>117</v>
      </c>
      <c r="C26" s="91" t="s">
        <v>156</v>
      </c>
      <c r="D26" s="92">
        <f>IFERROR(SUM(D22:D25)/D12/12*1000,0)</f>
        <v>97215.656132386255</v>
      </c>
      <c r="E26" s="92">
        <f>IFERROR(SUM(E22:E25)/E12/12*1000,0)</f>
        <v>97215.656132386255</v>
      </c>
    </row>
    <row r="27" spans="1:6" x14ac:dyDescent="0.25">
      <c r="A27" s="335" t="s">
        <v>157</v>
      </c>
      <c r="B27" s="336"/>
      <c r="C27" s="336"/>
      <c r="D27" s="336"/>
      <c r="E27" s="336"/>
    </row>
    <row r="28" spans="1:6" ht="24" x14ac:dyDescent="0.25">
      <c r="A28" s="70" t="s">
        <v>120</v>
      </c>
      <c r="B28" s="75" t="s">
        <v>121</v>
      </c>
      <c r="C28" s="72" t="s">
        <v>13</v>
      </c>
      <c r="D28" s="73">
        <f>E28</f>
        <v>91.411215356286803</v>
      </c>
      <c r="E28" s="73">
        <f>[54]Д6_ТЕ!W40</f>
        <v>91.411215356286803</v>
      </c>
    </row>
    <row r="29" spans="1:6" x14ac:dyDescent="0.25">
      <c r="A29" s="70" t="s">
        <v>122</v>
      </c>
      <c r="B29" s="75" t="s">
        <v>111</v>
      </c>
      <c r="C29" s="72" t="s">
        <v>13</v>
      </c>
      <c r="D29" s="73">
        <f t="shared" ref="D29:D31" si="1">E29</f>
        <v>0</v>
      </c>
      <c r="E29" s="73">
        <f>[54]Д6_ТЕ!W41</f>
        <v>0</v>
      </c>
    </row>
    <row r="30" spans="1:6" ht="24" x14ac:dyDescent="0.25">
      <c r="A30" s="70" t="s">
        <v>123</v>
      </c>
      <c r="B30" s="75" t="s">
        <v>124</v>
      </c>
      <c r="C30" s="72" t="s">
        <v>13</v>
      </c>
      <c r="D30" s="73">
        <f t="shared" si="1"/>
        <v>5.4190020687420803</v>
      </c>
      <c r="E30" s="73">
        <f>[54]Д6_ТЕ!W43</f>
        <v>5.4190020687420803</v>
      </c>
    </row>
    <row r="31" spans="1:6" x14ac:dyDescent="0.25">
      <c r="A31" s="70" t="s">
        <v>125</v>
      </c>
      <c r="B31" s="75" t="s">
        <v>115</v>
      </c>
      <c r="C31" s="72" t="s">
        <v>13</v>
      </c>
      <c r="D31" s="73">
        <f t="shared" si="1"/>
        <v>0</v>
      </c>
      <c r="E31" s="73">
        <f>[54]Д6_ТЕ!W42</f>
        <v>0</v>
      </c>
    </row>
    <row r="32" spans="1:6" s="101" customFormat="1" ht="24" x14ac:dyDescent="0.25">
      <c r="A32" s="102" t="s">
        <v>126</v>
      </c>
      <c r="B32" s="103" t="s">
        <v>127</v>
      </c>
      <c r="C32" s="104" t="s">
        <v>118</v>
      </c>
      <c r="D32" s="105">
        <f>IFERROR(SUM(D28:D31)/D13/12*1000,0)</f>
        <v>72576.963038931586</v>
      </c>
      <c r="E32" s="105">
        <f>IFERROR(SUM(E28:E31)/E13/12*1000,0)</f>
        <v>72576.963038931586</v>
      </c>
      <c r="F32" s="96"/>
    </row>
    <row r="33" spans="1:5" x14ac:dyDescent="0.25">
      <c r="A33" s="335" t="s">
        <v>158</v>
      </c>
      <c r="B33" s="336"/>
      <c r="C33" s="336"/>
      <c r="D33" s="336"/>
      <c r="E33" s="336"/>
    </row>
    <row r="34" spans="1:5" ht="24" x14ac:dyDescent="0.25">
      <c r="A34" s="70" t="s">
        <v>129</v>
      </c>
      <c r="B34" s="75" t="s">
        <v>130</v>
      </c>
      <c r="C34" s="72" t="s">
        <v>13</v>
      </c>
      <c r="D34" s="73">
        <f>E34</f>
        <v>8.2304829939866142</v>
      </c>
      <c r="E34" s="92">
        <f>'[54]Д9.4'!M21</f>
        <v>8.2304829939866142</v>
      </c>
    </row>
    <row r="35" spans="1:5" x14ac:dyDescent="0.25">
      <c r="A35" s="70" t="s">
        <v>131</v>
      </c>
      <c r="B35" s="75" t="s">
        <v>111</v>
      </c>
      <c r="C35" s="72" t="s">
        <v>13</v>
      </c>
      <c r="D35" s="73">
        <f t="shared" ref="D35:D37" si="2">E35</f>
        <v>0</v>
      </c>
      <c r="E35" s="92">
        <f>'[54]Д9.4'!M22</f>
        <v>0</v>
      </c>
    </row>
    <row r="36" spans="1:5" ht="24" x14ac:dyDescent="0.25">
      <c r="A36" s="70" t="s">
        <v>132</v>
      </c>
      <c r="B36" s="75" t="s">
        <v>133</v>
      </c>
      <c r="C36" s="72" t="s">
        <v>13</v>
      </c>
      <c r="D36" s="73">
        <f t="shared" si="2"/>
        <v>0.40148697531642025</v>
      </c>
      <c r="E36" s="92">
        <f>'[54]Д9.4'!M23</f>
        <v>0.40148697531642025</v>
      </c>
    </row>
    <row r="37" spans="1:5" x14ac:dyDescent="0.25">
      <c r="A37" s="70" t="s">
        <v>134</v>
      </c>
      <c r="B37" s="75" t="s">
        <v>115</v>
      </c>
      <c r="C37" s="72" t="s">
        <v>13</v>
      </c>
      <c r="D37" s="73">
        <f t="shared" si="2"/>
        <v>0</v>
      </c>
      <c r="E37" s="92">
        <f>'[54]Д9.4'!M24</f>
        <v>0</v>
      </c>
    </row>
    <row r="38" spans="1:5" s="96" customFormat="1" ht="24" x14ac:dyDescent="0.25">
      <c r="A38" s="89" t="s">
        <v>135</v>
      </c>
      <c r="B38" s="90" t="s">
        <v>136</v>
      </c>
      <c r="C38" s="91" t="s">
        <v>118</v>
      </c>
      <c r="D38" s="92">
        <f>(D34+D35+D36+D37)/12/D13*1000</f>
        <v>6469.9035288269342</v>
      </c>
      <c r="E38" s="92">
        <f>(E34+E35+E36+E37)/12/E13*1000</f>
        <v>6469.9035288269342</v>
      </c>
    </row>
    <row r="39" spans="1:5" s="101" customFormat="1" ht="15" customHeight="1" x14ac:dyDescent="0.25">
      <c r="A39" s="397" t="s">
        <v>159</v>
      </c>
      <c r="B39" s="398"/>
      <c r="C39" s="398"/>
      <c r="D39" s="398"/>
      <c r="E39" s="398"/>
    </row>
    <row r="40" spans="1:5" s="101" customFormat="1" ht="24" x14ac:dyDescent="0.25">
      <c r="A40" s="102" t="s">
        <v>138</v>
      </c>
      <c r="B40" s="103" t="s">
        <v>139</v>
      </c>
      <c r="C40" s="104" t="s">
        <v>14</v>
      </c>
      <c r="D40" s="105">
        <f>D20</f>
        <v>1911.61</v>
      </c>
      <c r="E40" s="105">
        <f>E20</f>
        <v>1911.61</v>
      </c>
    </row>
    <row r="41" spans="1:5" s="101" customFormat="1" ht="60.6" customHeight="1" x14ac:dyDescent="0.25">
      <c r="A41" s="102" t="s">
        <v>140</v>
      </c>
      <c r="B41" s="103" t="s">
        <v>141</v>
      </c>
      <c r="C41" s="104" t="s">
        <v>118</v>
      </c>
      <c r="D41" s="105">
        <f>D32+D38+D26</f>
        <v>176262.52270014479</v>
      </c>
      <c r="E41" s="105">
        <f t="shared" ref="E41" si="3">E32+E38+E26</f>
        <v>176262.52270014479</v>
      </c>
    </row>
    <row r="42" spans="1:5" s="109" customFormat="1" x14ac:dyDescent="0.25">
      <c r="A42" s="337" t="s">
        <v>142</v>
      </c>
      <c r="B42" s="338"/>
      <c r="C42" s="338"/>
      <c r="D42" s="338"/>
      <c r="E42" s="338"/>
    </row>
    <row r="43" spans="1:5" s="109" customFormat="1" ht="24" x14ac:dyDescent="0.25">
      <c r="A43" s="110" t="s">
        <v>143</v>
      </c>
      <c r="B43" s="111" t="s">
        <v>139</v>
      </c>
      <c r="C43" s="112" t="s">
        <v>14</v>
      </c>
      <c r="D43" s="113">
        <f>ROUND(D40*1.2,2)</f>
        <v>2293.9299999999998</v>
      </c>
      <c r="E43" s="113">
        <f>ROUND(E40*1.2,2)</f>
        <v>2293.9299999999998</v>
      </c>
    </row>
    <row r="44" spans="1:5" s="109" customFormat="1" ht="60" x14ac:dyDescent="0.25">
      <c r="A44" s="110" t="s">
        <v>144</v>
      </c>
      <c r="B44" s="111" t="s">
        <v>141</v>
      </c>
      <c r="C44" s="112" t="s">
        <v>118</v>
      </c>
      <c r="D44" s="113">
        <f>ROUND(D41*1.2,2)</f>
        <v>211515.03</v>
      </c>
      <c r="E44" s="113">
        <f>ROUND(E41*1.2,2)</f>
        <v>211515.03</v>
      </c>
    </row>
    <row r="45" spans="1:5" x14ac:dyDescent="0.25">
      <c r="A45" s="114"/>
      <c r="B45" s="115"/>
      <c r="C45" s="116"/>
      <c r="D45" s="117"/>
      <c r="E45" s="117"/>
    </row>
    <row r="46" spans="1:5" x14ac:dyDescent="0.25">
      <c r="A46" s="114"/>
      <c r="B46" s="115"/>
      <c r="C46" s="116"/>
      <c r="D46" s="117"/>
      <c r="E46" s="117"/>
    </row>
    <row r="47" spans="1:5" s="161" customFormat="1" ht="13.5" customHeight="1" x14ac:dyDescent="0.25">
      <c r="A47" s="158"/>
      <c r="B47" s="159" t="s">
        <v>61</v>
      </c>
      <c r="C47" s="160" t="s">
        <v>62</v>
      </c>
      <c r="D47" s="160"/>
      <c r="E47" s="160" t="s">
        <v>63</v>
      </c>
    </row>
    <row r="48" spans="1:5" ht="14.45" customHeight="1" x14ac:dyDescent="0.25">
      <c r="A48" s="121"/>
      <c r="B48" s="122"/>
      <c r="C48" s="145" t="s">
        <v>160</v>
      </c>
      <c r="D48" s="162"/>
      <c r="E48" s="162"/>
    </row>
    <row r="49" spans="1:5" x14ac:dyDescent="0.25">
      <c r="A49" s="123"/>
      <c r="B49" s="122"/>
      <c r="C49" s="330"/>
      <c r="D49" s="330"/>
      <c r="E49" s="330"/>
    </row>
  </sheetData>
  <mergeCells count="15">
    <mergeCell ref="C1:E1"/>
    <mergeCell ref="A3:E3"/>
    <mergeCell ref="A4:E4"/>
    <mergeCell ref="A5:E5"/>
    <mergeCell ref="A7:A8"/>
    <mergeCell ref="B7:B8"/>
    <mergeCell ref="C7:C8"/>
    <mergeCell ref="D7:D8"/>
    <mergeCell ref="C49:E49"/>
    <mergeCell ref="A14:E14"/>
    <mergeCell ref="A21:E21"/>
    <mergeCell ref="A27:E27"/>
    <mergeCell ref="A33:E33"/>
    <mergeCell ref="A39:E39"/>
    <mergeCell ref="A42:E42"/>
  </mergeCells>
  <conditionalFormatting sqref="A4">
    <cfRule type="cellIs" dxfId="101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8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  <pageSetUpPr fitToPage="1"/>
  </sheetPr>
  <dimension ref="A1:M53"/>
  <sheetViews>
    <sheetView zoomScaleNormal="100" zoomScaleSheetLayoutView="100" workbookViewId="0">
      <pane xSplit="3" ySplit="10" topLeftCell="D50" activePane="bottomRight" state="frozen"/>
      <selection activeCell="B41" sqref="B41"/>
      <selection pane="topRight" activeCell="B41" sqref="B41"/>
      <selection pane="bottomLeft" activeCell="B41" sqref="B41"/>
      <selection pane="bottomRight" activeCell="N10" sqref="N10"/>
    </sheetView>
  </sheetViews>
  <sheetFormatPr defaultColWidth="9.140625" defaultRowHeight="15" outlineLevelRow="1" x14ac:dyDescent="0.25"/>
  <cols>
    <col min="1" max="1" width="5.7109375" style="194" customWidth="1"/>
    <col min="2" max="2" width="45.7109375" style="6" customWidth="1"/>
    <col min="3" max="3" width="9.5703125" style="37" hidden="1" customWidth="1"/>
    <col min="4" max="4" width="13.7109375" style="6" customWidth="1"/>
    <col min="5" max="5" width="10.140625" style="6" customWidth="1"/>
    <col min="6" max="6" width="12.140625" style="6" customWidth="1"/>
    <col min="7" max="7" width="9.7109375" style="6" customWidth="1"/>
    <col min="8" max="8" width="12.5703125" style="6" customWidth="1"/>
    <col min="9" max="9" width="9.7109375" style="6" customWidth="1"/>
    <col min="10" max="10" width="13.5703125" style="6" customWidth="1"/>
    <col min="11" max="11" width="9.7109375" style="6" customWidth="1"/>
    <col min="12" max="12" width="15.42578125" style="6" customWidth="1"/>
    <col min="13" max="13" width="9.7109375" style="6" customWidth="1"/>
    <col min="14" max="15" width="13.42578125" style="6" customWidth="1"/>
    <col min="16" max="16384" width="9.140625" style="6"/>
  </cols>
  <sheetData>
    <row r="1" spans="1:13" ht="51" customHeight="1" x14ac:dyDescent="0.25">
      <c r="A1" s="163"/>
      <c r="B1" s="2"/>
      <c r="C1" s="3"/>
      <c r="D1" s="4"/>
      <c r="E1" s="4"/>
      <c r="F1" s="5"/>
      <c r="H1" s="358" t="s">
        <v>161</v>
      </c>
      <c r="I1" s="358"/>
      <c r="J1" s="358"/>
      <c r="K1" s="358"/>
      <c r="L1" s="358"/>
      <c r="M1" s="358"/>
    </row>
    <row r="2" spans="1:13" ht="35.25" customHeight="1" x14ac:dyDescent="0.25">
      <c r="A2" s="376" t="s">
        <v>162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ht="16.5" customHeight="1" x14ac:dyDescent="0.25">
      <c r="A3" s="163"/>
      <c r="B3" s="360" t="str">
        <f>'[54]1_Елементи витрат'!A3</f>
        <v>КПТМ "Черкаситеплокомуненерго"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18.75" customHeight="1" x14ac:dyDescent="0.25">
      <c r="A4" s="163"/>
      <c r="B4" s="361" t="s">
        <v>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3" ht="15" customHeight="1" x14ac:dyDescent="0.25">
      <c r="A5" s="163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431" t="s">
        <v>163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3"/>
    </row>
    <row r="7" spans="1:13" ht="20.25" customHeight="1" x14ac:dyDescent="0.25">
      <c r="A7" s="434" t="s">
        <v>4</v>
      </c>
      <c r="B7" s="365" t="s">
        <v>5</v>
      </c>
      <c r="C7" s="362" t="s">
        <v>6</v>
      </c>
      <c r="D7" s="368" t="s">
        <v>7</v>
      </c>
      <c r="E7" s="369"/>
      <c r="F7" s="374" t="s">
        <v>8</v>
      </c>
      <c r="G7" s="374"/>
      <c r="H7" s="374"/>
      <c r="I7" s="374"/>
      <c r="J7" s="374"/>
      <c r="K7" s="374"/>
      <c r="L7" s="374"/>
      <c r="M7" s="374"/>
    </row>
    <row r="8" spans="1:13" ht="66" customHeight="1" x14ac:dyDescent="0.25">
      <c r="A8" s="435"/>
      <c r="B8" s="366"/>
      <c r="C8" s="363"/>
      <c r="D8" s="370"/>
      <c r="E8" s="371"/>
      <c r="F8" s="352" t="s">
        <v>9</v>
      </c>
      <c r="G8" s="353"/>
      <c r="H8" s="353"/>
      <c r="I8" s="354"/>
      <c r="J8" s="352" t="s">
        <v>10</v>
      </c>
      <c r="K8" s="353"/>
      <c r="L8" s="353"/>
      <c r="M8" s="354"/>
    </row>
    <row r="9" spans="1:13" ht="37.5" customHeight="1" x14ac:dyDescent="0.25">
      <c r="A9" s="435"/>
      <c r="B9" s="366"/>
      <c r="C9" s="363"/>
      <c r="D9" s="372"/>
      <c r="E9" s="373"/>
      <c r="F9" s="355" t="s">
        <v>11</v>
      </c>
      <c r="G9" s="356"/>
      <c r="H9" s="355" t="s">
        <v>12</v>
      </c>
      <c r="I9" s="356"/>
      <c r="J9" s="355" t="s">
        <v>11</v>
      </c>
      <c r="K9" s="356"/>
      <c r="L9" s="355" t="s">
        <v>12</v>
      </c>
      <c r="M9" s="356"/>
    </row>
    <row r="10" spans="1:13" ht="27" customHeight="1" x14ac:dyDescent="0.25">
      <c r="A10" s="436"/>
      <c r="B10" s="367"/>
      <c r="C10" s="364"/>
      <c r="D10" s="9" t="s">
        <v>13</v>
      </c>
      <c r="E10" s="10" t="s">
        <v>14</v>
      </c>
      <c r="F10" s="10" t="s">
        <v>13</v>
      </c>
      <c r="G10" s="10" t="s">
        <v>14</v>
      </c>
      <c r="H10" s="10" t="s">
        <v>13</v>
      </c>
      <c r="I10" s="10" t="s">
        <v>14</v>
      </c>
      <c r="J10" s="10" t="s">
        <v>13</v>
      </c>
      <c r="K10" s="10" t="s">
        <v>14</v>
      </c>
      <c r="L10" s="10" t="s">
        <v>13</v>
      </c>
      <c r="M10" s="10" t="s">
        <v>14</v>
      </c>
    </row>
    <row r="11" spans="1:13" ht="12.75" customHeight="1" x14ac:dyDescent="0.25">
      <c r="A11" s="10">
        <v>1</v>
      </c>
      <c r="B11" s="10">
        <v>2</v>
      </c>
      <c r="C11" s="10">
        <v>3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</row>
    <row r="12" spans="1:13" ht="21" outlineLevel="1" x14ac:dyDescent="0.25">
      <c r="A12" s="164">
        <v>1</v>
      </c>
      <c r="B12" s="12" t="s">
        <v>15</v>
      </c>
      <c r="C12" s="13" t="s">
        <v>16</v>
      </c>
      <c r="D12" s="14">
        <f>SUM(D13:D16)</f>
        <v>412352.58858486952</v>
      </c>
      <c r="E12" s="14">
        <f>ROUND(E13+E14+E15+E16,2)</f>
        <v>1361.73</v>
      </c>
      <c r="F12" s="14">
        <f t="shared" ref="F12:H12" si="0">F13+F14+F15+F16</f>
        <v>412352.58858486952</v>
      </c>
      <c r="G12" s="14">
        <f>ROUND(G13+G14+G15+G16,2)</f>
        <v>1361.73</v>
      </c>
      <c r="H12" s="14">
        <f t="shared" si="0"/>
        <v>412352.58858486952</v>
      </c>
      <c r="I12" s="14">
        <f>ROUND(I13+I14+I15+I16,2)</f>
        <v>1361.73</v>
      </c>
      <c r="J12" s="14">
        <f>J13+J14+J15+J16</f>
        <v>412352.58858486952</v>
      </c>
      <c r="K12" s="14">
        <f>ROUND(K13+K14+K15+K16,2)</f>
        <v>1361.73</v>
      </c>
      <c r="L12" s="14">
        <f t="shared" ref="L12" si="1">L13+L14+L15+L16</f>
        <v>412352.58858486952</v>
      </c>
      <c r="M12" s="14">
        <f>ROUND(M13+M14+M15+M16,2)</f>
        <v>1361.73</v>
      </c>
    </row>
    <row r="13" spans="1:13" ht="25.5" outlineLevel="1" x14ac:dyDescent="0.25">
      <c r="A13" s="165" t="s">
        <v>17</v>
      </c>
      <c r="B13" s="16" t="s">
        <v>18</v>
      </c>
      <c r="C13" s="10" t="s">
        <v>16</v>
      </c>
      <c r="D13" s="17">
        <f>F13</f>
        <v>385447.46134266985</v>
      </c>
      <c r="E13" s="17">
        <f>G13</f>
        <v>1272.878513493853</v>
      </c>
      <c r="F13" s="17">
        <f>[54]Д4!$L$56</f>
        <v>385447.46134266985</v>
      </c>
      <c r="G13" s="17">
        <f>F13/F$32*1000</f>
        <v>1272.878513493853</v>
      </c>
      <c r="H13" s="17">
        <f>F13</f>
        <v>385447.46134266985</v>
      </c>
      <c r="I13" s="17">
        <f>H13/H$32*1000</f>
        <v>1272.878513493853</v>
      </c>
      <c r="J13" s="17">
        <f>F13</f>
        <v>385447.46134266985</v>
      </c>
      <c r="K13" s="17">
        <f>J13/J$32*1000</f>
        <v>1272.878513493853</v>
      </c>
      <c r="L13" s="17">
        <f>F13</f>
        <v>385447.46134266985</v>
      </c>
      <c r="M13" s="17">
        <f>L13/L$32*1000</f>
        <v>1272.878513493853</v>
      </c>
    </row>
    <row r="14" spans="1:13" ht="15" customHeight="1" outlineLevel="1" x14ac:dyDescent="0.25">
      <c r="A14" s="165" t="s">
        <v>19</v>
      </c>
      <c r="B14" s="16" t="s">
        <v>20</v>
      </c>
      <c r="C14" s="10" t="s">
        <v>16</v>
      </c>
      <c r="D14" s="17">
        <f t="shared" ref="D14:E16" si="2">F14</f>
        <v>0</v>
      </c>
      <c r="E14" s="17">
        <f t="shared" si="2"/>
        <v>0</v>
      </c>
      <c r="F14" s="17">
        <f>[54]Д4!$L$57</f>
        <v>0</v>
      </c>
      <c r="G14" s="17">
        <f t="shared" ref="G14:G16" si="3">F14/F$32*1000</f>
        <v>0</v>
      </c>
      <c r="H14" s="17">
        <f t="shared" ref="H14:H16" si="4">F14</f>
        <v>0</v>
      </c>
      <c r="I14" s="17">
        <f>H14/H$32*1000</f>
        <v>0</v>
      </c>
      <c r="J14" s="17">
        <f t="shared" ref="J14:J16" si="5">F14</f>
        <v>0</v>
      </c>
      <c r="K14" s="17">
        <f>J14/J$32*1000</f>
        <v>0</v>
      </c>
      <c r="L14" s="17">
        <f t="shared" ref="L14:L16" si="6">F14</f>
        <v>0</v>
      </c>
      <c r="M14" s="17">
        <f>L14/L$32*1000</f>
        <v>0</v>
      </c>
    </row>
    <row r="15" spans="1:13" ht="18" customHeight="1" outlineLevel="1" x14ac:dyDescent="0.25">
      <c r="A15" s="165" t="s">
        <v>21</v>
      </c>
      <c r="B15" s="16" t="s">
        <v>22</v>
      </c>
      <c r="C15" s="10" t="s">
        <v>16</v>
      </c>
      <c r="D15" s="17">
        <f t="shared" si="2"/>
        <v>26905.127242199647</v>
      </c>
      <c r="E15" s="17">
        <f t="shared" si="2"/>
        <v>88.849873988319985</v>
      </c>
      <c r="F15" s="17">
        <f>[54]Д4!$L$59</f>
        <v>26905.127242199647</v>
      </c>
      <c r="G15" s="17">
        <f t="shared" si="3"/>
        <v>88.849873988319985</v>
      </c>
      <c r="H15" s="17">
        <f t="shared" si="4"/>
        <v>26905.127242199647</v>
      </c>
      <c r="I15" s="17">
        <f>H15/H$32*1000</f>
        <v>88.849873988319985</v>
      </c>
      <c r="J15" s="17">
        <f t="shared" si="5"/>
        <v>26905.127242199647</v>
      </c>
      <c r="K15" s="17">
        <f>J15/J$32*1000</f>
        <v>88.849873988319985</v>
      </c>
      <c r="L15" s="17">
        <f t="shared" si="6"/>
        <v>26905.127242199647</v>
      </c>
      <c r="M15" s="17">
        <f>L15/L$32*1000</f>
        <v>88.849873988319985</v>
      </c>
    </row>
    <row r="16" spans="1:13" ht="15.75" customHeight="1" outlineLevel="1" x14ac:dyDescent="0.25">
      <c r="A16" s="165" t="s">
        <v>23</v>
      </c>
      <c r="B16" s="16" t="s">
        <v>24</v>
      </c>
      <c r="C16" s="10" t="s">
        <v>16</v>
      </c>
      <c r="D16" s="17">
        <f t="shared" si="2"/>
        <v>0</v>
      </c>
      <c r="E16" s="17">
        <f t="shared" si="2"/>
        <v>0</v>
      </c>
      <c r="F16" s="17">
        <f>[54]Д4!$L$58</f>
        <v>0</v>
      </c>
      <c r="G16" s="17">
        <f t="shared" si="3"/>
        <v>0</v>
      </c>
      <c r="H16" s="17">
        <f t="shared" si="4"/>
        <v>0</v>
      </c>
      <c r="I16" s="17">
        <f>H16/H$32*1000</f>
        <v>0</v>
      </c>
      <c r="J16" s="17">
        <f t="shared" si="5"/>
        <v>0</v>
      </c>
      <c r="K16" s="17">
        <f>J16/J$32*1000</f>
        <v>0</v>
      </c>
      <c r="L16" s="17">
        <f t="shared" si="6"/>
        <v>0</v>
      </c>
      <c r="M16" s="17">
        <f>L16/L$32*1000</f>
        <v>0</v>
      </c>
    </row>
    <row r="17" spans="1:13" ht="25.5" outlineLevel="1" x14ac:dyDescent="0.25">
      <c r="A17" s="164">
        <v>2</v>
      </c>
      <c r="B17" s="12" t="s">
        <v>25</v>
      </c>
      <c r="C17" s="13" t="s">
        <v>16</v>
      </c>
      <c r="D17" s="14">
        <f>D18+D19+D20+D21</f>
        <v>25477.950550316702</v>
      </c>
      <c r="E17" s="14">
        <f>ROUND(E18+E19+E20+E21,2)</f>
        <v>378.72</v>
      </c>
      <c r="F17" s="14">
        <f t="shared" ref="F17" si="7">F18+F19+F20+F21</f>
        <v>10757.429836871035</v>
      </c>
      <c r="G17" s="14">
        <f>ROUND(G18+G19+G20+G21,2)</f>
        <v>389.09</v>
      </c>
      <c r="H17" s="14">
        <f t="shared" ref="H17:L17" si="8">H18+H19+H20+H21</f>
        <v>10757.429836871035</v>
      </c>
      <c r="I17" s="14">
        <f>ROUND(I18+I19+I20+I21,2)</f>
        <v>389.09</v>
      </c>
      <c r="J17" s="14">
        <f t="shared" ref="J17" si="9">J18+J19+J20+J21</f>
        <v>14720.52071344567</v>
      </c>
      <c r="K17" s="14">
        <f>ROUND(K18+K19+K20+K21,2)</f>
        <v>371.48</v>
      </c>
      <c r="L17" s="14">
        <f t="shared" si="8"/>
        <v>14720.52071344567</v>
      </c>
      <c r="M17" s="14">
        <f>ROUND(M18+M19+M20+M21,2)</f>
        <v>371.48</v>
      </c>
    </row>
    <row r="18" spans="1:13" ht="25.5" outlineLevel="1" x14ac:dyDescent="0.25">
      <c r="A18" s="165" t="s">
        <v>26</v>
      </c>
      <c r="B18" s="16" t="s">
        <v>27</v>
      </c>
      <c r="C18" s="10" t="s">
        <v>16</v>
      </c>
      <c r="D18" s="17">
        <f>[54]Д6_ГВ!K40+[54]Д6_ЦТП_ГВ!K40</f>
        <v>24258.29802165908</v>
      </c>
      <c r="E18" s="17">
        <f>D18/$D$33*1000</f>
        <v>360.59032052300921</v>
      </c>
      <c r="F18" s="17">
        <f>[54]Д6_ЦТП_ГВ!$K$40</f>
        <v>10503.86153269826</v>
      </c>
      <c r="G18" s="17">
        <f>F18/F$33*1000</f>
        <v>379.91927551896362</v>
      </c>
      <c r="H18" s="17">
        <f>[54]Д6_ЦТП_ГВ!$K$40</f>
        <v>10503.86153269826</v>
      </c>
      <c r="I18" s="17">
        <f>H18/H$33*1000</f>
        <v>379.91927551896362</v>
      </c>
      <c r="J18" s="17">
        <f>[54]Д6_ГВ!$K$40</f>
        <v>13754.436488960822</v>
      </c>
      <c r="K18" s="17">
        <f>J18/J$33*1000</f>
        <v>347.10431764210813</v>
      </c>
      <c r="L18" s="17">
        <f>[54]Д6_ГВ!$K$40</f>
        <v>13754.436488960822</v>
      </c>
      <c r="M18" s="17">
        <f>L18/L$33*1000</f>
        <v>347.10431764210813</v>
      </c>
    </row>
    <row r="19" spans="1:13" ht="14.25" customHeight="1" outlineLevel="1" x14ac:dyDescent="0.25">
      <c r="A19" s="165" t="s">
        <v>28</v>
      </c>
      <c r="B19" s="16" t="s">
        <v>20</v>
      </c>
      <c r="C19" s="10" t="s">
        <v>16</v>
      </c>
      <c r="D19" s="17">
        <f>[54]Д6_ГВ!K41+[54]Д6_ЦТП_ГВ!K41</f>
        <v>0</v>
      </c>
      <c r="E19" s="17">
        <f>D19/$D$33*1000</f>
        <v>0</v>
      </c>
      <c r="F19" s="17">
        <f>[54]Д6_ЦТП_ГВ!$K$41</f>
        <v>0</v>
      </c>
      <c r="G19" s="17">
        <f>F19/F$33*1000</f>
        <v>0</v>
      </c>
      <c r="H19" s="17">
        <f>[54]Д6_ЦТП_ГВ!$K$41</f>
        <v>0</v>
      </c>
      <c r="I19" s="17">
        <f>H19/H$33*1000</f>
        <v>0</v>
      </c>
      <c r="J19" s="17">
        <f>[54]Д6_ГВ!$K$41</f>
        <v>0</v>
      </c>
      <c r="K19" s="17">
        <f>J19/J$33*1000</f>
        <v>0</v>
      </c>
      <c r="L19" s="17">
        <f>[54]Д6_ГВ!$K$41</f>
        <v>0</v>
      </c>
      <c r="M19" s="17">
        <f>L19/L$33*1000</f>
        <v>0</v>
      </c>
    </row>
    <row r="20" spans="1:13" ht="16.5" customHeight="1" outlineLevel="1" x14ac:dyDescent="0.25">
      <c r="A20" s="165" t="s">
        <v>29</v>
      </c>
      <c r="B20" s="16" t="s">
        <v>22</v>
      </c>
      <c r="C20" s="10" t="s">
        <v>16</v>
      </c>
      <c r="D20" s="17">
        <f>[54]Д6_ГВ!K43+[54]Д6_ЦТП_ГВ!K43</f>
        <v>1219.6525286576225</v>
      </c>
      <c r="E20" s="17">
        <f>D20/$D$33*1000</f>
        <v>18.129668282691508</v>
      </c>
      <c r="F20" s="17">
        <f>[54]Д6_ЦТП_ГВ!$K$43</f>
        <v>253.56830417277462</v>
      </c>
      <c r="G20" s="17">
        <f>F20/F$33*1000</f>
        <v>9.1714352970098432</v>
      </c>
      <c r="H20" s="17">
        <f>[54]Д6_ЦТП_ГВ!$K$43</f>
        <v>253.56830417277462</v>
      </c>
      <c r="I20" s="17">
        <f>H20/H$33*1000</f>
        <v>9.1714352970098432</v>
      </c>
      <c r="J20" s="17">
        <f>[54]Д6_ГВ!$K$43</f>
        <v>966.08422448484794</v>
      </c>
      <c r="K20" s="17">
        <f>J20/J$33*1000</f>
        <v>24.379915948846943</v>
      </c>
      <c r="L20" s="17">
        <f>[54]Д6_ГВ!$K$43</f>
        <v>966.08422448484794</v>
      </c>
      <c r="M20" s="17">
        <f>L20/L$33*1000</f>
        <v>24.379915948846943</v>
      </c>
    </row>
    <row r="21" spans="1:13" ht="15.75" customHeight="1" outlineLevel="1" x14ac:dyDescent="0.25">
      <c r="A21" s="165" t="s">
        <v>30</v>
      </c>
      <c r="B21" s="16" t="s">
        <v>24</v>
      </c>
      <c r="C21" s="10" t="s">
        <v>16</v>
      </c>
      <c r="D21" s="17">
        <f>[54]Д6_ГВ!K42+[54]Д6_ЦТП_ГВ!K42</f>
        <v>0</v>
      </c>
      <c r="E21" s="17">
        <f>D21/$D$33*1000</f>
        <v>0</v>
      </c>
      <c r="F21" s="17">
        <f>[54]Д6_ЦТП_ГВ!$K$42</f>
        <v>0</v>
      </c>
      <c r="G21" s="17">
        <f>F21/F$33*1000</f>
        <v>0</v>
      </c>
      <c r="H21" s="17">
        <f>[54]Д6_ЦТП_ГВ!$K$42</f>
        <v>0</v>
      </c>
      <c r="I21" s="17">
        <f>H21/H$33*1000</f>
        <v>0</v>
      </c>
      <c r="J21" s="17">
        <f>[54]Д6_ГВ!$K$42</f>
        <v>0</v>
      </c>
      <c r="K21" s="17">
        <f>J21/J$33*1000</f>
        <v>0</v>
      </c>
      <c r="L21" s="17">
        <f>[54]Д6_ГВ!$K$42</f>
        <v>0</v>
      </c>
      <c r="M21" s="17">
        <f>L21/L$33*1000</f>
        <v>0</v>
      </c>
    </row>
    <row r="22" spans="1:13" ht="21" outlineLevel="1" x14ac:dyDescent="0.25">
      <c r="A22" s="164">
        <v>3</v>
      </c>
      <c r="B22" s="12" t="s">
        <v>31</v>
      </c>
      <c r="C22" s="13" t="s">
        <v>16</v>
      </c>
      <c r="D22" s="14">
        <f>SUM(D23:D26)</f>
        <v>3815.53243737393</v>
      </c>
      <c r="E22" s="14">
        <f>ROUND(E23+E24+E25+E26,2)</f>
        <v>56.72</v>
      </c>
      <c r="F22" s="14">
        <f t="shared" ref="F22" si="10">F23+F24+F25+F26</f>
        <v>332.20334817608648</v>
      </c>
      <c r="G22" s="14">
        <f>ROUND(G23+G24+G25+G26,2)</f>
        <v>12.15</v>
      </c>
      <c r="H22" s="14">
        <f t="shared" ref="H22:L22" si="11">H23+H24+H25+H26</f>
        <v>9.2208817344991711</v>
      </c>
      <c r="I22" s="14">
        <f>ROUND(I23+I24+I25+I26,2)</f>
        <v>29.51</v>
      </c>
      <c r="J22" s="14">
        <f t="shared" si="11"/>
        <v>3310.9993440860708</v>
      </c>
      <c r="K22" s="14">
        <f>ROUND(K23+K24+K25+K26,2)</f>
        <v>86.02</v>
      </c>
      <c r="L22" s="14">
        <f t="shared" si="11"/>
        <v>163.10886337727368</v>
      </c>
      <c r="M22" s="14">
        <f>ROUND(M23+M24+M25+M26,2)</f>
        <v>143.54</v>
      </c>
    </row>
    <row r="23" spans="1:13" ht="25.5" outlineLevel="1" x14ac:dyDescent="0.25">
      <c r="A23" s="165" t="s">
        <v>32</v>
      </c>
      <c r="B23" s="16" t="s">
        <v>33</v>
      </c>
      <c r="C23" s="10" t="s">
        <v>16</v>
      </c>
      <c r="D23" s="17">
        <f>'[54]Д8.1_ГВ_Катег'!$D$33</f>
        <v>2385.8464526884295</v>
      </c>
      <c r="E23" s="17">
        <f>D23/$D$34*1000</f>
        <v>35.464694857218454</v>
      </c>
      <c r="F23" s="17">
        <f>'[54]Д8.1_ГВ_Катег'!$F$33</f>
        <v>316.75202965626852</v>
      </c>
      <c r="G23" s="17">
        <f>F23/F$34*1000</f>
        <v>11.587699966530995</v>
      </c>
      <c r="H23" s="17">
        <f>'[54]Д8.1_ГВ_Катег'!$G$33</f>
        <v>3.620227751919769</v>
      </c>
      <c r="I23" s="17">
        <f>H23/H$34*1000</f>
        <v>11.587699966530995</v>
      </c>
      <c r="J23" s="17">
        <f>'[54]Д8.1_ГВ_Катег'!I33</f>
        <v>2023.3976338145965</v>
      </c>
      <c r="K23" s="17">
        <f>J23/J$34*1000</f>
        <v>52.569561162416875</v>
      </c>
      <c r="L23" s="17">
        <f>'[54]Д8.1_ГВ_Катег'!J33</f>
        <v>42.076561465644922</v>
      </c>
      <c r="M23" s="17">
        <f>L23/L$34*1000</f>
        <v>37.028678171069011</v>
      </c>
    </row>
    <row r="24" spans="1:13" ht="18" customHeight="1" outlineLevel="1" x14ac:dyDescent="0.25">
      <c r="A24" s="165" t="s">
        <v>34</v>
      </c>
      <c r="B24" s="16" t="s">
        <v>20</v>
      </c>
      <c r="C24" s="10" t="s">
        <v>16</v>
      </c>
      <c r="D24" s="17">
        <f>'[54]Д8.1_ГВ_Катег'!$D$34</f>
        <v>0</v>
      </c>
      <c r="E24" s="17">
        <f>D24/$D$34*1000</f>
        <v>0</v>
      </c>
      <c r="F24" s="17">
        <f>'[54]Д8.1_ГВ_Катег'!$F$34</f>
        <v>0</v>
      </c>
      <c r="G24" s="17">
        <f>F24/F$34*1000</f>
        <v>0</v>
      </c>
      <c r="H24" s="17">
        <f>'[54]Д8.1_ГВ_Катег'!$G$34</f>
        <v>0</v>
      </c>
      <c r="I24" s="17">
        <f>H24/H$34*1000</f>
        <v>0</v>
      </c>
      <c r="J24" s="17">
        <f>'[54]Д8.1_ГВ_Катег'!I34</f>
        <v>0</v>
      </c>
      <c r="K24" s="17">
        <f>J24/J$34*1000</f>
        <v>0</v>
      </c>
      <c r="L24" s="17">
        <f>'[54]Д8.1_ГВ_Катег'!J34</f>
        <v>0</v>
      </c>
      <c r="M24" s="17">
        <f>L24/L$34*1000</f>
        <v>0</v>
      </c>
    </row>
    <row r="25" spans="1:13" ht="18" customHeight="1" outlineLevel="1" x14ac:dyDescent="0.25">
      <c r="A25" s="165" t="s">
        <v>35</v>
      </c>
      <c r="B25" s="16" t="s">
        <v>22</v>
      </c>
      <c r="C25" s="10" t="s">
        <v>16</v>
      </c>
      <c r="D25" s="17">
        <f>'[54]Д8.1_ГВ_Катег'!$D$35</f>
        <v>1429.6859846855004</v>
      </c>
      <c r="E25" s="17">
        <f>D25/$D$34*1000</f>
        <v>21.251735262082509</v>
      </c>
      <c r="F25" s="17">
        <f>'[54]Д8.1_ГВ_Катег'!$F$35</f>
        <v>15.451318519817978</v>
      </c>
      <c r="G25" s="17">
        <f>F25/F$34*1000</f>
        <v>0.56525365690395102</v>
      </c>
      <c r="H25" s="17">
        <f>'[54]Д8.1_ГВ_Катег'!$G$35</f>
        <v>5.6006539825794022</v>
      </c>
      <c r="I25" s="17">
        <f>H25/H$34*1000</f>
        <v>17.926689262042125</v>
      </c>
      <c r="J25" s="17">
        <f>'[54]Д8.1_ГВ_Катег'!I35</f>
        <v>1287.6017102714745</v>
      </c>
      <c r="K25" s="17">
        <f>J25/J$34*1000</f>
        <v>33.452968279566129</v>
      </c>
      <c r="L25" s="17">
        <f>'[54]Д8.1_ГВ_Катег'!J35</f>
        <v>121.03230191162876</v>
      </c>
      <c r="M25" s="17">
        <f>L25/L$34*1000</f>
        <v>106.51217684336197</v>
      </c>
    </row>
    <row r="26" spans="1:13" ht="18" customHeight="1" outlineLevel="1" x14ac:dyDescent="0.25">
      <c r="A26" s="165" t="s">
        <v>36</v>
      </c>
      <c r="B26" s="16" t="s">
        <v>24</v>
      </c>
      <c r="C26" s="10" t="s">
        <v>16</v>
      </c>
      <c r="D26" s="17">
        <f>'[54]Д8.1_ГВ_Катег'!$D$39</f>
        <v>0</v>
      </c>
      <c r="E26" s="17">
        <f>D26/$D$34*1000</f>
        <v>0</v>
      </c>
      <c r="F26" s="17">
        <f>'[54]Д8.1_ГВ_Катег'!$F$39</f>
        <v>0</v>
      </c>
      <c r="G26" s="17">
        <f>F26/F$34*1000</f>
        <v>0</v>
      </c>
      <c r="H26" s="17">
        <f>'[54]Д8.1_ГВ_Катег'!$G$39</f>
        <v>0</v>
      </c>
      <c r="I26" s="17">
        <f>H26/H$34*1000</f>
        <v>0</v>
      </c>
      <c r="J26" s="17">
        <f>'[54]Д8.1_ГВ_Катег'!I39</f>
        <v>0</v>
      </c>
      <c r="K26" s="17">
        <f>J26/J$34*1000</f>
        <v>0</v>
      </c>
      <c r="L26" s="17">
        <f>'[54]Д8.1_ГВ_Катег'!J39</f>
        <v>0</v>
      </c>
      <c r="M26" s="17">
        <f>L26/L$34*1000</f>
        <v>0</v>
      </c>
    </row>
    <row r="27" spans="1:13" ht="21" x14ac:dyDescent="0.25">
      <c r="A27" s="164">
        <v>4</v>
      </c>
      <c r="B27" s="12" t="s">
        <v>37</v>
      </c>
      <c r="C27" s="13" t="s">
        <v>16</v>
      </c>
      <c r="D27" s="14">
        <f>D28+D29+D30+D31</f>
        <v>441646.07157256012</v>
      </c>
      <c r="E27" s="14">
        <f>E12+E17+E22</f>
        <v>1797.17</v>
      </c>
      <c r="F27" s="14">
        <f t="shared" ref="F27" si="12">F28+F29+F30+F31</f>
        <v>423442.22176991659</v>
      </c>
      <c r="G27" s="14">
        <f>G12+G17+G22</f>
        <v>1762.97</v>
      </c>
      <c r="H27" s="14">
        <f t="shared" ref="H27:L27" si="13">H28+H29+H30+H31</f>
        <v>423119.23930347501</v>
      </c>
      <c r="I27" s="14">
        <f>I12+I17+I22</f>
        <v>1780.33</v>
      </c>
      <c r="J27" s="14">
        <f t="shared" ref="J27" si="14">J28+J29+J30+J31</f>
        <v>430384.10864240123</v>
      </c>
      <c r="K27" s="14">
        <f>K12+K17+K22</f>
        <v>1819.23</v>
      </c>
      <c r="L27" s="14">
        <f t="shared" si="13"/>
        <v>427236.21816169244</v>
      </c>
      <c r="M27" s="14">
        <f>M12+M17+M22</f>
        <v>1876.75</v>
      </c>
    </row>
    <row r="28" spans="1:13" ht="22.5" x14ac:dyDescent="0.25">
      <c r="A28" s="165" t="s">
        <v>38</v>
      </c>
      <c r="B28" s="16" t="s">
        <v>39</v>
      </c>
      <c r="C28" s="10" t="s">
        <v>16</v>
      </c>
      <c r="D28" s="17">
        <f>D13+D18+D23</f>
        <v>412091.60581701738</v>
      </c>
      <c r="E28" s="17">
        <f t="shared" ref="E28" si="15">E13+E18+E23</f>
        <v>1668.9335288740808</v>
      </c>
      <c r="F28" s="17">
        <f>F13+F18+F23</f>
        <v>396268.07490502438</v>
      </c>
      <c r="G28" s="17">
        <f>G13+G18+G23</f>
        <v>1664.3854889793477</v>
      </c>
      <c r="H28" s="17">
        <f>H13+H18+H23</f>
        <v>395954.94310312002</v>
      </c>
      <c r="I28" s="17">
        <f t="shared" ref="I28:K31" si="16">I13+I18+I23</f>
        <v>1664.3854889793477</v>
      </c>
      <c r="J28" s="17">
        <f t="shared" si="16"/>
        <v>401225.29546544526</v>
      </c>
      <c r="K28" s="17">
        <f>K13+K18+K23</f>
        <v>1672.552392298378</v>
      </c>
      <c r="L28" s="17">
        <f t="shared" ref="L28:M31" si="17">L13+L18+L23</f>
        <v>399243.97439309629</v>
      </c>
      <c r="M28" s="17">
        <f t="shared" si="17"/>
        <v>1657.0115093070301</v>
      </c>
    </row>
    <row r="29" spans="1:13" ht="16.149999999999999" customHeight="1" x14ac:dyDescent="0.25">
      <c r="A29" s="165" t="s">
        <v>40</v>
      </c>
      <c r="B29" s="16" t="s">
        <v>20</v>
      </c>
      <c r="C29" s="10" t="s">
        <v>16</v>
      </c>
      <c r="D29" s="17">
        <f t="shared" ref="D29:I31" si="18">D14+D19+D24</f>
        <v>0</v>
      </c>
      <c r="E29" s="17">
        <f t="shared" si="18"/>
        <v>0</v>
      </c>
      <c r="F29" s="17">
        <f t="shared" si="18"/>
        <v>0</v>
      </c>
      <c r="G29" s="17">
        <f t="shared" si="18"/>
        <v>0</v>
      </c>
      <c r="H29" s="17">
        <f t="shared" si="18"/>
        <v>0</v>
      </c>
      <c r="I29" s="17">
        <f t="shared" si="18"/>
        <v>0</v>
      </c>
      <c r="J29" s="17">
        <f t="shared" si="16"/>
        <v>0</v>
      </c>
      <c r="K29" s="17">
        <f t="shared" si="16"/>
        <v>0</v>
      </c>
      <c r="L29" s="17">
        <f t="shared" si="17"/>
        <v>0</v>
      </c>
      <c r="M29" s="17">
        <f t="shared" si="17"/>
        <v>0</v>
      </c>
    </row>
    <row r="30" spans="1:13" ht="19.5" customHeight="1" x14ac:dyDescent="0.25">
      <c r="A30" s="165" t="s">
        <v>41</v>
      </c>
      <c r="B30" s="16" t="s">
        <v>22</v>
      </c>
      <c r="C30" s="10" t="s">
        <v>16</v>
      </c>
      <c r="D30" s="17">
        <f t="shared" si="18"/>
        <v>29554.465755542769</v>
      </c>
      <c r="E30" s="17">
        <f t="shared" si="18"/>
        <v>128.23127753309402</v>
      </c>
      <c r="F30" s="17">
        <f t="shared" si="18"/>
        <v>27174.146864892242</v>
      </c>
      <c r="G30" s="17">
        <f>G15+G20+G25</f>
        <v>98.586562942233783</v>
      </c>
      <c r="H30" s="17">
        <f t="shared" si="18"/>
        <v>27164.296200355002</v>
      </c>
      <c r="I30" s="17">
        <f t="shared" si="18"/>
        <v>115.94799854737195</v>
      </c>
      <c r="J30" s="17">
        <f t="shared" si="16"/>
        <v>29158.81317695597</v>
      </c>
      <c r="K30" s="17">
        <f t="shared" si="16"/>
        <v>146.68275821673305</v>
      </c>
      <c r="L30" s="17">
        <f t="shared" si="17"/>
        <v>27992.243768596123</v>
      </c>
      <c r="M30" s="17">
        <f t="shared" si="17"/>
        <v>219.74196678052891</v>
      </c>
    </row>
    <row r="31" spans="1:13" ht="19.5" customHeight="1" x14ac:dyDescent="0.25">
      <c r="A31" s="165" t="s">
        <v>42</v>
      </c>
      <c r="B31" s="16" t="s">
        <v>24</v>
      </c>
      <c r="C31" s="10" t="s">
        <v>16</v>
      </c>
      <c r="D31" s="17">
        <f t="shared" si="18"/>
        <v>0</v>
      </c>
      <c r="E31" s="17">
        <f t="shared" si="18"/>
        <v>0</v>
      </c>
      <c r="F31" s="17">
        <f t="shared" si="18"/>
        <v>0</v>
      </c>
      <c r="G31" s="17">
        <f t="shared" si="18"/>
        <v>0</v>
      </c>
      <c r="H31" s="17">
        <f t="shared" si="18"/>
        <v>0</v>
      </c>
      <c r="I31" s="17">
        <f t="shared" si="18"/>
        <v>0</v>
      </c>
      <c r="J31" s="17">
        <f t="shared" si="16"/>
        <v>0</v>
      </c>
      <c r="K31" s="17">
        <f t="shared" si="16"/>
        <v>0</v>
      </c>
      <c r="L31" s="17">
        <f t="shared" si="17"/>
        <v>0</v>
      </c>
      <c r="M31" s="17">
        <f t="shared" si="17"/>
        <v>0</v>
      </c>
    </row>
    <row r="32" spans="1:13" ht="27" customHeight="1" x14ac:dyDescent="0.25">
      <c r="A32" s="164">
        <v>5</v>
      </c>
      <c r="B32" s="22" t="s">
        <v>43</v>
      </c>
      <c r="C32" s="23" t="s">
        <v>44</v>
      </c>
      <c r="D32" s="14">
        <f>F32</f>
        <v>302815.59257739113</v>
      </c>
      <c r="E32" s="14" t="s">
        <v>45</v>
      </c>
      <c r="F32" s="14">
        <f>[54]Д4!$L$65</f>
        <v>302815.59257739113</v>
      </c>
      <c r="G32" s="14" t="s">
        <v>45</v>
      </c>
      <c r="H32" s="14">
        <f>[54]Д4!$L$65</f>
        <v>302815.59257739113</v>
      </c>
      <c r="I32" s="14" t="s">
        <v>45</v>
      </c>
      <c r="J32" s="14">
        <f>[54]Д4!$L$65</f>
        <v>302815.59257739113</v>
      </c>
      <c r="K32" s="14" t="s">
        <v>45</v>
      </c>
      <c r="L32" s="14">
        <f>[54]Д4!$L$65</f>
        <v>302815.59257739113</v>
      </c>
      <c r="M32" s="14" t="s">
        <v>45</v>
      </c>
    </row>
    <row r="33" spans="1:13" s="24" customFormat="1" ht="30.75" customHeight="1" x14ac:dyDescent="0.25">
      <c r="A33" s="164" t="s">
        <v>46</v>
      </c>
      <c r="B33" s="12" t="s">
        <v>164</v>
      </c>
      <c r="C33" s="23" t="s">
        <v>44</v>
      </c>
      <c r="D33" s="14">
        <f>F33+J33</f>
        <v>67273.846914343783</v>
      </c>
      <c r="E33" s="14" t="s">
        <v>45</v>
      </c>
      <c r="F33" s="14">
        <f>[54]Д6_ЦТП_ГВ!K51</f>
        <v>27647.614136845663</v>
      </c>
      <c r="G33" s="14" t="s">
        <v>45</v>
      </c>
      <c r="H33" s="14">
        <f>F33</f>
        <v>27647.614136845663</v>
      </c>
      <c r="I33" s="14" t="s">
        <v>45</v>
      </c>
      <c r="J33" s="14">
        <f>[54]Д6_ГВ!$K$51</f>
        <v>39626.232777498117</v>
      </c>
      <c r="K33" s="14" t="s">
        <v>45</v>
      </c>
      <c r="L33" s="14">
        <f>[54]Д6_ГВ!$K$51</f>
        <v>39626.232777498117</v>
      </c>
      <c r="M33" s="14" t="s">
        <v>45</v>
      </c>
    </row>
    <row r="34" spans="1:13" ht="30.75" customHeight="1" x14ac:dyDescent="0.25">
      <c r="A34" s="164" t="s">
        <v>48</v>
      </c>
      <c r="B34" s="12" t="s">
        <v>165</v>
      </c>
      <c r="C34" s="23"/>
      <c r="D34" s="14">
        <f>F34+H34+J34+L34</f>
        <v>67273.846914343783</v>
      </c>
      <c r="E34" s="14" t="s">
        <v>45</v>
      </c>
      <c r="F34" s="14">
        <f>'[54]Д8.1_ГВ_Катег'!$F$42</f>
        <v>27335.194263844449</v>
      </c>
      <c r="G34" s="14" t="s">
        <v>45</v>
      </c>
      <c r="H34" s="14">
        <f>'[54]Д8.1_ГВ_Катег'!$G$42</f>
        <v>312.41987300121264</v>
      </c>
      <c r="I34" s="14" t="s">
        <v>45</v>
      </c>
      <c r="J34" s="14">
        <f>'[54]Д8.1_ГВ_Катег'!I42</f>
        <v>38489.909161752097</v>
      </c>
      <c r="K34" s="14" t="s">
        <v>45</v>
      </c>
      <c r="L34" s="14">
        <f>'[54]Д8.1_ГВ_Катег'!J42</f>
        <v>1136.3236157460217</v>
      </c>
      <c r="M34" s="14" t="s">
        <v>45</v>
      </c>
    </row>
    <row r="35" spans="1:13" ht="19.5" customHeight="1" x14ac:dyDescent="0.25">
      <c r="A35" s="431" t="s">
        <v>166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3"/>
    </row>
    <row r="36" spans="1:13" ht="19.5" customHeight="1" x14ac:dyDescent="0.25">
      <c r="A36" s="434" t="s">
        <v>4</v>
      </c>
      <c r="B36" s="365" t="s">
        <v>5</v>
      </c>
      <c r="C36" s="362" t="s">
        <v>6</v>
      </c>
      <c r="D36" s="386" t="s">
        <v>7</v>
      </c>
      <c r="E36" s="387"/>
      <c r="F36" s="374" t="s">
        <v>8</v>
      </c>
      <c r="G36" s="374"/>
      <c r="H36" s="374"/>
      <c r="I36" s="374"/>
      <c r="J36" s="374"/>
      <c r="K36" s="374"/>
      <c r="L36" s="374"/>
      <c r="M36" s="374"/>
    </row>
    <row r="37" spans="1:13" ht="62.25" customHeight="1" x14ac:dyDescent="0.25">
      <c r="A37" s="435"/>
      <c r="B37" s="366"/>
      <c r="C37" s="363"/>
      <c r="D37" s="437"/>
      <c r="E37" s="438"/>
      <c r="F37" s="352" t="s">
        <v>9</v>
      </c>
      <c r="G37" s="353"/>
      <c r="H37" s="353"/>
      <c r="I37" s="354"/>
      <c r="J37" s="352" t="s">
        <v>10</v>
      </c>
      <c r="K37" s="353"/>
      <c r="L37" s="353"/>
      <c r="M37" s="354"/>
    </row>
    <row r="38" spans="1:13" ht="27.75" customHeight="1" x14ac:dyDescent="0.25">
      <c r="A38" s="435"/>
      <c r="B38" s="366"/>
      <c r="C38" s="363"/>
      <c r="D38" s="388"/>
      <c r="E38" s="389"/>
      <c r="F38" s="355" t="s">
        <v>11</v>
      </c>
      <c r="G38" s="356"/>
      <c r="H38" s="355" t="s">
        <v>12</v>
      </c>
      <c r="I38" s="356"/>
      <c r="J38" s="355" t="s">
        <v>11</v>
      </c>
      <c r="K38" s="356"/>
      <c r="L38" s="355" t="s">
        <v>12</v>
      </c>
      <c r="M38" s="356"/>
    </row>
    <row r="39" spans="1:13" ht="19.5" customHeight="1" x14ac:dyDescent="0.25">
      <c r="A39" s="436"/>
      <c r="B39" s="367"/>
      <c r="C39" s="364"/>
      <c r="D39" s="9" t="s">
        <v>13</v>
      </c>
      <c r="E39" s="166" t="s">
        <v>167</v>
      </c>
      <c r="F39" s="10" t="s">
        <v>13</v>
      </c>
      <c r="G39" s="166" t="s">
        <v>167</v>
      </c>
      <c r="H39" s="10" t="s">
        <v>13</v>
      </c>
      <c r="I39" s="166" t="s">
        <v>167</v>
      </c>
      <c r="J39" s="10" t="s">
        <v>13</v>
      </c>
      <c r="K39" s="166" t="s">
        <v>167</v>
      </c>
      <c r="L39" s="10" t="s">
        <v>13</v>
      </c>
      <c r="M39" s="166" t="s">
        <v>167</v>
      </c>
    </row>
    <row r="40" spans="1:13" ht="15.75" customHeight="1" x14ac:dyDescent="0.25">
      <c r="A40" s="10">
        <v>1</v>
      </c>
      <c r="B40" s="10">
        <v>2</v>
      </c>
      <c r="C40" s="10">
        <v>3</v>
      </c>
      <c r="D40" s="10">
        <v>3</v>
      </c>
      <c r="E40" s="10">
        <v>4</v>
      </c>
      <c r="F40" s="10">
        <v>5</v>
      </c>
      <c r="G40" s="10">
        <v>6</v>
      </c>
      <c r="H40" s="10">
        <v>7</v>
      </c>
      <c r="I40" s="10">
        <v>8</v>
      </c>
      <c r="J40" s="10">
        <v>9</v>
      </c>
      <c r="K40" s="10">
        <v>10</v>
      </c>
      <c r="L40" s="10">
        <v>11</v>
      </c>
      <c r="M40" s="10">
        <v>12</v>
      </c>
    </row>
    <row r="41" spans="1:13" ht="38.25" customHeight="1" x14ac:dyDescent="0.25">
      <c r="A41" s="164" t="s">
        <v>50</v>
      </c>
      <c r="B41" s="12" t="s">
        <v>168</v>
      </c>
      <c r="C41" s="167"/>
      <c r="D41" s="168">
        <f>F41+H41+J41+L41</f>
        <v>67273.846914343783</v>
      </c>
      <c r="E41" s="168" t="s">
        <v>45</v>
      </c>
      <c r="F41" s="169">
        <f>'[54]Д8.1_ГВ_Катег'!$F$42</f>
        <v>27335.194263844449</v>
      </c>
      <c r="G41" s="14" t="s">
        <v>45</v>
      </c>
      <c r="H41" s="169">
        <f>'[54]Д8.1_ГВ_Катег'!G42</f>
        <v>312.41987300121264</v>
      </c>
      <c r="I41" s="14" t="s">
        <v>45</v>
      </c>
      <c r="J41" s="14">
        <f>'[54]Д8.1_ГВ_Катег'!I42</f>
        <v>38489.909161752097</v>
      </c>
      <c r="K41" s="14" t="s">
        <v>45</v>
      </c>
      <c r="L41" s="14">
        <f>'[54]Д8.1_ГВ_Катег'!J42</f>
        <v>1136.3236157460217</v>
      </c>
      <c r="M41" s="14" t="s">
        <v>45</v>
      </c>
    </row>
    <row r="42" spans="1:13" s="172" customFormat="1" ht="28.5" customHeight="1" x14ac:dyDescent="0.25">
      <c r="A42" s="170" t="s">
        <v>53</v>
      </c>
      <c r="B42" s="171" t="s">
        <v>169</v>
      </c>
      <c r="D42" s="173">
        <f>F42+H42+J42+L42</f>
        <v>1365143.0496883758</v>
      </c>
      <c r="E42" s="168" t="s">
        <v>45</v>
      </c>
      <c r="F42" s="174">
        <f>[54]м3!$P$30</f>
        <v>564128.95532324759</v>
      </c>
      <c r="G42" s="174" t="s">
        <v>77</v>
      </c>
      <c r="H42" s="174">
        <f>[54]м3!$P$10</f>
        <v>6421.4998228162667</v>
      </c>
      <c r="I42" s="174" t="s">
        <v>77</v>
      </c>
      <c r="J42" s="174">
        <f>[54]м3!$P$41</f>
        <v>772440.74349309108</v>
      </c>
      <c r="K42" s="174" t="s">
        <v>77</v>
      </c>
      <c r="L42" s="174">
        <f>[54]м3!$P$20</f>
        <v>22151.851049220877</v>
      </c>
      <c r="M42" s="174" t="s">
        <v>77</v>
      </c>
    </row>
    <row r="43" spans="1:13" s="172" customFormat="1" ht="22.5" customHeight="1" x14ac:dyDescent="0.25">
      <c r="A43" s="175">
        <v>10</v>
      </c>
      <c r="B43" s="16" t="s">
        <v>170</v>
      </c>
      <c r="C43" s="57"/>
      <c r="D43" s="176">
        <v>11.54</v>
      </c>
      <c r="E43" s="176" t="s">
        <v>77</v>
      </c>
      <c r="F43" s="176" t="s">
        <v>77</v>
      </c>
      <c r="G43" s="176">
        <f>D43</f>
        <v>11.54</v>
      </c>
      <c r="H43" s="176" t="s">
        <v>77</v>
      </c>
      <c r="I43" s="176">
        <f>G43</f>
        <v>11.54</v>
      </c>
      <c r="J43" s="176" t="s">
        <v>77</v>
      </c>
      <c r="K43" s="176">
        <f>G43</f>
        <v>11.54</v>
      </c>
      <c r="L43" s="176" t="s">
        <v>77</v>
      </c>
      <c r="M43" s="176">
        <f>G43</f>
        <v>11.54</v>
      </c>
    </row>
    <row r="44" spans="1:13" s="57" customFormat="1" ht="24" customHeight="1" x14ac:dyDescent="0.25">
      <c r="A44" s="177">
        <v>11</v>
      </c>
      <c r="B44" s="12" t="s">
        <v>171</v>
      </c>
      <c r="D44" s="168">
        <f>D45+D48</f>
        <v>136655.68148741956</v>
      </c>
      <c r="E44" s="168">
        <f>D44*1000/D42</f>
        <v>100.10356168799618</v>
      </c>
      <c r="F44" s="178">
        <f>F45+F48</f>
        <v>54701.175575760128</v>
      </c>
      <c r="G44" s="179">
        <f>F44*1000/$F$42</f>
        <v>96.965729306371429</v>
      </c>
      <c r="H44" s="178">
        <f>H45+H48</f>
        <v>630.31458045554848</v>
      </c>
      <c r="I44" s="179">
        <f>H44*1000/$H$42</f>
        <v>98.156910043970456</v>
      </c>
      <c r="J44" s="178">
        <f>J45+J48</f>
        <v>78935.963624244541</v>
      </c>
      <c r="K44" s="179">
        <f>J44*1000/$J$42</f>
        <v>102.19031594227469</v>
      </c>
      <c r="L44" s="178">
        <f>L45+L48</f>
        <v>2388.2277069593551</v>
      </c>
      <c r="M44" s="179">
        <f>L44*1000/$L$42</f>
        <v>107.81165427903839</v>
      </c>
    </row>
    <row r="45" spans="1:13" s="183" customFormat="1" ht="27" customHeight="1" x14ac:dyDescent="0.25">
      <c r="A45" s="180" t="s">
        <v>172</v>
      </c>
      <c r="B45" s="16" t="s">
        <v>173</v>
      </c>
      <c r="C45" s="57"/>
      <c r="D45" s="168">
        <f>F45+H45+J45+L45</f>
        <v>120901.93069401571</v>
      </c>
      <c r="E45" s="181">
        <f>D45*1000/$D$42</f>
        <v>88.563561687996184</v>
      </c>
      <c r="F45" s="182">
        <f>G27*F41/1000</f>
        <v>48191.127431329849</v>
      </c>
      <c r="G45" s="181">
        <f t="shared" ref="G45:G47" si="19">F45*1000/$F$42</f>
        <v>85.425729306371423</v>
      </c>
      <c r="H45" s="182">
        <f>I27*H41/1000</f>
        <v>556.21047250024878</v>
      </c>
      <c r="I45" s="181">
        <f t="shared" ref="I45:I48" si="20">H45*1000/$H$42</f>
        <v>86.616910043970464</v>
      </c>
      <c r="J45" s="182">
        <f>K27*J41/1000</f>
        <v>70021.997444334265</v>
      </c>
      <c r="K45" s="181">
        <f t="shared" ref="K45:K48" si="21">J45*1000/$J$42</f>
        <v>90.650315942274688</v>
      </c>
      <c r="L45" s="182">
        <f>M27*L41/1000</f>
        <v>2132.5953458513463</v>
      </c>
      <c r="M45" s="181">
        <f t="shared" ref="M45:M48" si="22">L45*1000/$L$42</f>
        <v>96.271654279038401</v>
      </c>
    </row>
    <row r="46" spans="1:13" s="183" customFormat="1" ht="27" customHeight="1" x14ac:dyDescent="0.25">
      <c r="A46" s="180" t="s">
        <v>174</v>
      </c>
      <c r="B46" s="184" t="s">
        <v>33</v>
      </c>
      <c r="C46" s="57"/>
      <c r="D46" s="185">
        <f>F46+H46+J46+L46</f>
        <v>112275.57873169046</v>
      </c>
      <c r="E46" s="181">
        <f t="shared" ref="E46:E47" si="23">D46*1000/$D$42</f>
        <v>82.244552142224109</v>
      </c>
      <c r="F46" s="182">
        <f>G28*F41/1000</f>
        <v>45496.300671174205</v>
      </c>
      <c r="G46" s="181">
        <f t="shared" si="19"/>
        <v>80.648759901190829</v>
      </c>
      <c r="H46" s="182">
        <f>I28*H41/1000</f>
        <v>519.98710309198896</v>
      </c>
      <c r="I46" s="181">
        <f t="shared" si="20"/>
        <v>80.975958489389015</v>
      </c>
      <c r="J46" s="182">
        <f>K28*J41/1000</f>
        <v>64376.389647835727</v>
      </c>
      <c r="K46" s="181">
        <f t="shared" si="21"/>
        <v>83.341525146273597</v>
      </c>
      <c r="L46" s="182">
        <f>M28*L41/1000</f>
        <v>1882.9013095885371</v>
      </c>
      <c r="M46" s="181">
        <f t="shared" si="22"/>
        <v>84.999727806257638</v>
      </c>
    </row>
    <row r="47" spans="1:13" s="183" customFormat="1" ht="27" customHeight="1" x14ac:dyDescent="0.25">
      <c r="A47" s="180" t="s">
        <v>175</v>
      </c>
      <c r="B47" s="184" t="s">
        <v>22</v>
      </c>
      <c r="C47" s="57"/>
      <c r="D47" s="185">
        <f>F47+H47+J47+L47</f>
        <v>8626.611334392097</v>
      </c>
      <c r="E47" s="181">
        <f t="shared" si="23"/>
        <v>6.3191995420269782</v>
      </c>
      <c r="F47" s="182">
        <f>G30*F41/1000</f>
        <v>2694.8828498306884</v>
      </c>
      <c r="G47" s="181">
        <f t="shared" si="19"/>
        <v>4.7770688322256252</v>
      </c>
      <c r="H47" s="182">
        <f>I30*H41/1000</f>
        <v>36.224458980914726</v>
      </c>
      <c r="I47" s="181">
        <f t="shared" si="20"/>
        <v>5.6411212303090634</v>
      </c>
      <c r="J47" s="182">
        <f>K30*J41/1000</f>
        <v>5645.8060393573005</v>
      </c>
      <c r="K47" s="181">
        <f t="shared" si="21"/>
        <v>7.309047440747535</v>
      </c>
      <c r="L47" s="182">
        <f>M30*L41/1000</f>
        <v>249.6979862231928</v>
      </c>
      <c r="M47" s="181">
        <f t="shared" si="22"/>
        <v>11.272104785661925</v>
      </c>
    </row>
    <row r="48" spans="1:13" s="172" customFormat="1" ht="27" customHeight="1" x14ac:dyDescent="0.25">
      <c r="A48" s="186" t="s">
        <v>176</v>
      </c>
      <c r="B48" s="16" t="s">
        <v>177</v>
      </c>
      <c r="D48" s="168">
        <f>F48+H48+J48+L48</f>
        <v>15753.750793403857</v>
      </c>
      <c r="E48" s="181">
        <f>D48*1000/$D$42</f>
        <v>11.54</v>
      </c>
      <c r="F48" s="187">
        <f>F42*G43/1000</f>
        <v>6510.0481444302768</v>
      </c>
      <c r="G48" s="181">
        <f>F48*1000/$F$42</f>
        <v>11.54</v>
      </c>
      <c r="H48" s="187">
        <f>H42*I43/1000</f>
        <v>74.10410795529971</v>
      </c>
      <c r="I48" s="181">
        <f t="shared" si="20"/>
        <v>11.54</v>
      </c>
      <c r="J48" s="187">
        <f>J42*K43/1000</f>
        <v>8913.9661799102705</v>
      </c>
      <c r="K48" s="181">
        <f t="shared" si="21"/>
        <v>11.54</v>
      </c>
      <c r="L48" s="187">
        <f>L42*M43/1000</f>
        <v>255.63236110800889</v>
      </c>
      <c r="M48" s="181">
        <f t="shared" si="22"/>
        <v>11.54</v>
      </c>
    </row>
    <row r="49" spans="1:13" s="190" customFormat="1" ht="36" customHeight="1" x14ac:dyDescent="0.25">
      <c r="A49" s="188">
        <v>12</v>
      </c>
      <c r="B49" s="189" t="s">
        <v>178</v>
      </c>
      <c r="D49" s="191" t="s">
        <v>45</v>
      </c>
      <c r="E49" s="192">
        <f>E44*1.2</f>
        <v>120.12427402559541</v>
      </c>
      <c r="F49" s="193" t="s">
        <v>179</v>
      </c>
      <c r="G49" s="192">
        <f>G44*1.2</f>
        <v>116.35887516764571</v>
      </c>
      <c r="H49" s="193" t="s">
        <v>179</v>
      </c>
      <c r="I49" s="192">
        <f>I44*1.2</f>
        <v>117.78829205276455</v>
      </c>
      <c r="J49" s="193" t="s">
        <v>179</v>
      </c>
      <c r="K49" s="192">
        <f>K44*1.2</f>
        <v>122.62837913072963</v>
      </c>
      <c r="L49" s="193" t="s">
        <v>179</v>
      </c>
      <c r="M49" s="192">
        <f>M44*1.2</f>
        <v>129.37398513484607</v>
      </c>
    </row>
    <row r="50" spans="1:13" s="190" customFormat="1" ht="24.75" customHeight="1" x14ac:dyDescent="0.25">
      <c r="A50" s="194"/>
      <c r="B50" s="6"/>
      <c r="C50" s="37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190" customFormat="1" ht="24.75" customHeight="1" x14ac:dyDescent="0.25">
      <c r="A51" s="194"/>
      <c r="B51" s="6"/>
      <c r="C51" s="37"/>
      <c r="D51" s="6"/>
      <c r="E51" s="6"/>
      <c r="F51" s="195"/>
      <c r="G51" s="6"/>
      <c r="H51" s="6"/>
      <c r="I51" s="6"/>
      <c r="J51" s="6"/>
      <c r="K51" s="6"/>
      <c r="L51" s="6"/>
      <c r="M51" s="6"/>
    </row>
    <row r="52" spans="1:13" s="57" customFormat="1" ht="24.75" customHeight="1" x14ac:dyDescent="0.25">
      <c r="A52" s="196"/>
      <c r="B52" s="197" t="s">
        <v>61</v>
      </c>
      <c r="C52" s="198"/>
      <c r="D52" s="427" t="s">
        <v>180</v>
      </c>
      <c r="E52" s="427"/>
      <c r="F52" s="199"/>
      <c r="G52" s="200"/>
      <c r="H52" s="428" t="s">
        <v>63</v>
      </c>
      <c r="I52" s="428"/>
      <c r="J52" s="428"/>
      <c r="K52" s="201"/>
      <c r="L52" s="201"/>
      <c r="M52" s="201"/>
    </row>
    <row r="53" spans="1:13" s="57" customFormat="1" ht="24.75" customHeight="1" x14ac:dyDescent="0.25">
      <c r="A53" s="202"/>
      <c r="B53" s="203"/>
      <c r="C53" s="204"/>
      <c r="D53" s="429" t="s">
        <v>64</v>
      </c>
      <c r="E53" s="429"/>
      <c r="F53" s="430"/>
      <c r="G53" s="430"/>
      <c r="H53" s="41"/>
      <c r="I53" s="41"/>
      <c r="J53" s="41"/>
      <c r="K53" s="41"/>
      <c r="L53" s="41"/>
      <c r="M53" s="41"/>
    </row>
  </sheetData>
  <mergeCells count="32">
    <mergeCell ref="A7:A10"/>
    <mergeCell ref="B7:B10"/>
    <mergeCell ref="C7:C10"/>
    <mergeCell ref="D7:E9"/>
    <mergeCell ref="F7:M7"/>
    <mergeCell ref="H1:M1"/>
    <mergeCell ref="A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H52:J52"/>
    <mergeCell ref="D53:E53"/>
    <mergeCell ref="F53:G53"/>
  </mergeCells>
  <conditionalFormatting sqref="B1">
    <cfRule type="containsText" dxfId="100" priority="19" operator="containsText" text="Для корек">
      <formula>NOT(ISERROR(SEARCH("Для корек",B1)))</formula>
    </cfRule>
  </conditionalFormatting>
  <conditionalFormatting sqref="D32 H53:M53 F17:I21 D17:E31 F42:M48 E49:M49 E43 F22:K32 F33:I33 F41:J41 F34:J34 D12:K16 H52 K52:M52">
    <cfRule type="expression" dxfId="99" priority="18">
      <formula>D12="ПОМИЛКА"</formula>
    </cfRule>
  </conditionalFormatting>
  <conditionalFormatting sqref="M18:M21 L22:M31 L12:M17 M32">
    <cfRule type="expression" dxfId="98" priority="17">
      <formula>L12="ПОМИЛКА"</formula>
    </cfRule>
  </conditionalFormatting>
  <conditionalFormatting sqref="L18:L21">
    <cfRule type="expression" dxfId="97" priority="16">
      <formula>L18="ПОМИЛКА"</formula>
    </cfRule>
  </conditionalFormatting>
  <conditionalFormatting sqref="J17:K17 K18:K21">
    <cfRule type="expression" dxfId="96" priority="15">
      <formula>J17="ПОМИЛКА"</formula>
    </cfRule>
  </conditionalFormatting>
  <conditionalFormatting sqref="J18:J21">
    <cfRule type="expression" dxfId="95" priority="14">
      <formula>J18="ПОМИЛКА"</formula>
    </cfRule>
  </conditionalFormatting>
  <conditionalFormatting sqref="L34:M34 L42:M43 L41 M33">
    <cfRule type="expression" dxfId="94" priority="11">
      <formula>L33="ПОМИЛКА"</formula>
    </cfRule>
  </conditionalFormatting>
  <conditionalFormatting sqref="E32">
    <cfRule type="expression" dxfId="93" priority="13">
      <formula>E32="ПОМИЛКА"</formula>
    </cfRule>
  </conditionalFormatting>
  <conditionalFormatting sqref="E33:E34 E41">
    <cfRule type="expression" dxfId="92" priority="9">
      <formula>E33="ПОМИЛКА"</formula>
    </cfRule>
  </conditionalFormatting>
  <conditionalFormatting sqref="D33:D34 D41:D43">
    <cfRule type="expression" dxfId="91" priority="12">
      <formula>D33="ПОМИЛКА"</formula>
    </cfRule>
  </conditionalFormatting>
  <conditionalFormatting sqref="K33:K34 K42:K43">
    <cfRule type="expression" dxfId="90" priority="10">
      <formula>K33="ПОМИЛКА"</formula>
    </cfRule>
  </conditionalFormatting>
  <conditionalFormatting sqref="M41 K41">
    <cfRule type="expression" dxfId="89" priority="8">
      <formula>K41="ПОМИЛКА"</formula>
    </cfRule>
  </conditionalFormatting>
  <conditionalFormatting sqref="E42:E44">
    <cfRule type="expression" dxfId="88" priority="7">
      <formula>E42="ПОМИЛКА"</formula>
    </cfRule>
  </conditionalFormatting>
  <conditionalFormatting sqref="E45:E48">
    <cfRule type="expression" dxfId="87" priority="6">
      <formula>E45="ПОМИЛКА"</formula>
    </cfRule>
  </conditionalFormatting>
  <conditionalFormatting sqref="D44:D48">
    <cfRule type="expression" dxfId="86" priority="5">
      <formula>D44="ПОМИЛКА"</formula>
    </cfRule>
  </conditionalFormatting>
  <conditionalFormatting sqref="D49">
    <cfRule type="expression" dxfId="85" priority="4">
      <formula>D49="ПОМИЛКА"</formula>
    </cfRule>
  </conditionalFormatting>
  <conditionalFormatting sqref="D43">
    <cfRule type="expression" dxfId="84" priority="3">
      <formula>D43="ПОМИЛКА"</formula>
    </cfRule>
  </conditionalFormatting>
  <conditionalFormatting sqref="L32">
    <cfRule type="expression" dxfId="83" priority="1">
      <formula>L32="ПОМИЛКА"</formula>
    </cfRule>
  </conditionalFormatting>
  <conditionalFormatting sqref="L33 J33">
    <cfRule type="expression" dxfId="82" priority="2">
      <formula>J33="ПОМИЛКА"</formula>
    </cfRule>
  </conditionalFormatting>
  <printOptions horizontalCentered="1"/>
  <pageMargins left="0.35433070866141736" right="0.19685039370078741" top="0.55118110236220474" bottom="0" header="0.31496062992125984" footer="0.31496062992125984"/>
  <pageSetup paperSize="9" scale="84" fitToHeight="2" orientation="landscape" blackAndWhite="1" r:id="rId1"/>
  <rowBreaks count="1" manualBreakCount="1">
    <brk id="34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</sheetPr>
  <dimension ref="A1:N53"/>
  <sheetViews>
    <sheetView zoomScaleNormal="100" zoomScaleSheetLayoutView="100" workbookViewId="0">
      <pane xSplit="3" ySplit="9" topLeftCell="D46" activePane="bottomRight" state="frozen"/>
      <selection activeCell="E49" sqref="E49"/>
      <selection pane="topRight" activeCell="E49" sqref="E49"/>
      <selection pane="bottomLeft" activeCell="E49" sqref="E49"/>
      <selection pane="bottomRight" activeCell="I49" sqref="I49"/>
    </sheetView>
  </sheetViews>
  <sheetFormatPr defaultColWidth="9.140625" defaultRowHeight="15" x14ac:dyDescent="0.25"/>
  <cols>
    <col min="1" max="1" width="7.28515625" style="6" customWidth="1"/>
    <col min="2" max="2" width="42.85546875" style="6" customWidth="1"/>
    <col min="3" max="3" width="9.5703125" style="37" hidden="1" customWidth="1"/>
    <col min="4" max="4" width="14.7109375" style="6" customWidth="1"/>
    <col min="5" max="5" width="9.7109375" style="6" customWidth="1"/>
    <col min="6" max="6" width="12.42578125" style="6" customWidth="1"/>
    <col min="7" max="7" width="9.7109375" style="6" customWidth="1"/>
    <col min="8" max="8" width="12.42578125" style="6" customWidth="1"/>
    <col min="9" max="9" width="9.7109375" style="6" customWidth="1"/>
    <col min="10" max="10" width="11.42578125" style="6" customWidth="1"/>
    <col min="11" max="11" width="9.7109375" style="6" customWidth="1"/>
    <col min="12" max="12" width="13.42578125" style="6" customWidth="1"/>
    <col min="13" max="13" width="9.7109375" style="6" customWidth="1"/>
    <col min="14" max="14" width="13.42578125" style="6" customWidth="1"/>
    <col min="15" max="16384" width="9.140625" style="6"/>
  </cols>
  <sheetData>
    <row r="1" spans="1:13" ht="53.25" customHeight="1" x14ac:dyDescent="0.25">
      <c r="A1" s="1"/>
      <c r="B1" s="2"/>
      <c r="C1" s="3"/>
      <c r="D1" s="4"/>
      <c r="E1" s="4"/>
      <c r="F1" s="5"/>
      <c r="G1" s="358" t="s">
        <v>181</v>
      </c>
      <c r="H1" s="358"/>
      <c r="I1" s="358"/>
      <c r="J1" s="358"/>
      <c r="K1" s="358"/>
      <c r="L1" s="358"/>
      <c r="M1" s="358"/>
    </row>
    <row r="2" spans="1:13" ht="35.25" customHeight="1" x14ac:dyDescent="0.25">
      <c r="A2" s="376" t="s">
        <v>182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x14ac:dyDescent="0.25">
      <c r="A3" s="1"/>
      <c r="B3" s="377" t="str">
        <f>'[54]1_Елементи витрат'!A3</f>
        <v>КПТМ "Черкаситеплокомуненерго"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2.75" customHeight="1" x14ac:dyDescent="0.25">
      <c r="A4" s="1"/>
      <c r="B4" s="361" t="s">
        <v>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3" ht="17.25" customHeight="1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15.75" x14ac:dyDescent="0.25">
      <c r="A6" s="431" t="s">
        <v>163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3"/>
    </row>
    <row r="7" spans="1:13" ht="14.25" customHeight="1" x14ac:dyDescent="0.25">
      <c r="A7" s="362" t="s">
        <v>4</v>
      </c>
      <c r="B7" s="365" t="s">
        <v>5</v>
      </c>
      <c r="C7" s="362" t="s">
        <v>6</v>
      </c>
      <c r="D7" s="368" t="s">
        <v>7</v>
      </c>
      <c r="E7" s="369"/>
      <c r="F7" s="374" t="s">
        <v>8</v>
      </c>
      <c r="G7" s="374"/>
      <c r="H7" s="374"/>
      <c r="I7" s="374"/>
      <c r="J7" s="374"/>
      <c r="K7" s="374"/>
      <c r="L7" s="374"/>
      <c r="M7" s="374"/>
    </row>
    <row r="8" spans="1:13" ht="63" customHeight="1" x14ac:dyDescent="0.25">
      <c r="A8" s="363"/>
      <c r="B8" s="366"/>
      <c r="C8" s="363"/>
      <c r="D8" s="370"/>
      <c r="E8" s="371"/>
      <c r="F8" s="352" t="s">
        <v>9</v>
      </c>
      <c r="G8" s="353"/>
      <c r="H8" s="353"/>
      <c r="I8" s="354"/>
      <c r="J8" s="352" t="s">
        <v>10</v>
      </c>
      <c r="K8" s="353"/>
      <c r="L8" s="353"/>
      <c r="M8" s="354"/>
    </row>
    <row r="9" spans="1:13" ht="38.25" customHeight="1" x14ac:dyDescent="0.25">
      <c r="A9" s="363"/>
      <c r="B9" s="366"/>
      <c r="C9" s="363"/>
      <c r="D9" s="372"/>
      <c r="E9" s="373"/>
      <c r="F9" s="355" t="s">
        <v>11</v>
      </c>
      <c r="G9" s="356"/>
      <c r="H9" s="355" t="s">
        <v>12</v>
      </c>
      <c r="I9" s="356"/>
      <c r="J9" s="355" t="s">
        <v>11</v>
      </c>
      <c r="K9" s="356"/>
      <c r="L9" s="355" t="s">
        <v>12</v>
      </c>
      <c r="M9" s="356"/>
    </row>
    <row r="10" spans="1:13" ht="18" customHeight="1" x14ac:dyDescent="0.25">
      <c r="A10" s="364"/>
      <c r="B10" s="367"/>
      <c r="C10" s="364"/>
      <c r="D10" s="9" t="s">
        <v>13</v>
      </c>
      <c r="E10" s="10" t="s">
        <v>14</v>
      </c>
      <c r="F10" s="10" t="s">
        <v>13</v>
      </c>
      <c r="G10" s="10" t="s">
        <v>14</v>
      </c>
      <c r="H10" s="10" t="s">
        <v>13</v>
      </c>
      <c r="I10" s="10" t="s">
        <v>14</v>
      </c>
      <c r="J10" s="10" t="s">
        <v>13</v>
      </c>
      <c r="K10" s="10" t="s">
        <v>14</v>
      </c>
      <c r="L10" s="10" t="s">
        <v>13</v>
      </c>
      <c r="M10" s="10" t="s">
        <v>14</v>
      </c>
    </row>
    <row r="11" spans="1:13" ht="12.75" customHeight="1" x14ac:dyDescent="0.25">
      <c r="A11" s="10">
        <v>1</v>
      </c>
      <c r="B11" s="10">
        <v>2</v>
      </c>
      <c r="C11" s="10">
        <v>3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</row>
    <row r="12" spans="1:13" ht="25.5" x14ac:dyDescent="0.25">
      <c r="A12" s="11">
        <v>1</v>
      </c>
      <c r="B12" s="12" t="s">
        <v>15</v>
      </c>
      <c r="C12" s="13" t="s">
        <v>16</v>
      </c>
      <c r="D12" s="14">
        <f>SUM(D13:D16)</f>
        <v>134579.78027926706</v>
      </c>
      <c r="E12" s="14">
        <f>G12</f>
        <v>2346.71</v>
      </c>
      <c r="F12" s="14">
        <f t="shared" ref="F12:H12" si="0">F13+F14+F15+F16</f>
        <v>134579.78027926706</v>
      </c>
      <c r="G12" s="14">
        <f>ROUND(G13+G14+G15+G16,2)</f>
        <v>2346.71</v>
      </c>
      <c r="H12" s="14">
        <f t="shared" si="0"/>
        <v>134579.78027926706</v>
      </c>
      <c r="I12" s="14">
        <f>ROUND(I13+I14+I15+I16,2)</f>
        <v>2346.71</v>
      </c>
      <c r="J12" s="14">
        <f t="shared" ref="J12" si="1">J13+J14+J15+J16</f>
        <v>134579.78027926706</v>
      </c>
      <c r="K12" s="14">
        <f>ROUND(K13+K14+K15+K16,2)</f>
        <v>2346.71</v>
      </c>
      <c r="L12" s="14">
        <f t="shared" ref="L12" si="2">L13+L14+L15+L16</f>
        <v>134579.78027926706</v>
      </c>
      <c r="M12" s="14">
        <f>ROUND(M13+M14+M15+M16,2)</f>
        <v>2346.71</v>
      </c>
    </row>
    <row r="13" spans="1:13" ht="25.5" x14ac:dyDescent="0.25">
      <c r="A13" s="15" t="s">
        <v>17</v>
      </c>
      <c r="B13" s="16" t="s">
        <v>18</v>
      </c>
      <c r="C13" s="10" t="s">
        <v>16</v>
      </c>
      <c r="D13" s="17">
        <f>F13</f>
        <v>126791.32263629613</v>
      </c>
      <c r="E13" s="17">
        <f>G13</f>
        <v>2210.9029791110374</v>
      </c>
      <c r="F13" s="17">
        <f>[54]Д4!$P$56</f>
        <v>126791.32263629613</v>
      </c>
      <c r="G13" s="17">
        <f>F13/F$32*1000</f>
        <v>2210.9029791110374</v>
      </c>
      <c r="H13" s="17">
        <f>[54]Д4!$P$56</f>
        <v>126791.32263629613</v>
      </c>
      <c r="I13" s="17">
        <f>H13/H$32*1000</f>
        <v>2210.9029791110374</v>
      </c>
      <c r="J13" s="17">
        <f>[54]Д4!$P$56</f>
        <v>126791.32263629613</v>
      </c>
      <c r="K13" s="17">
        <f>J13/J$32*1000</f>
        <v>2210.9029791110374</v>
      </c>
      <c r="L13" s="17">
        <f>[54]Д4!$P$56</f>
        <v>126791.32263629613</v>
      </c>
      <c r="M13" s="17">
        <f>L13/L$32*1000</f>
        <v>2210.9029791110374</v>
      </c>
    </row>
    <row r="14" spans="1:13" ht="22.5" x14ac:dyDescent="0.25">
      <c r="A14" s="15" t="s">
        <v>19</v>
      </c>
      <c r="B14" s="16" t="s">
        <v>20</v>
      </c>
      <c r="C14" s="10" t="s">
        <v>16</v>
      </c>
      <c r="D14" s="17">
        <f t="shared" ref="D14:E16" si="3">F14</f>
        <v>0</v>
      </c>
      <c r="E14" s="17">
        <f t="shared" si="3"/>
        <v>0</v>
      </c>
      <c r="F14" s="17">
        <f>[54]Д4!$P$57</f>
        <v>0</v>
      </c>
      <c r="G14" s="17">
        <f t="shared" ref="G14:G16" si="4">F14/F$32*1000</f>
        <v>0</v>
      </c>
      <c r="H14" s="17">
        <f>[54]Д4!$P$57</f>
        <v>0</v>
      </c>
      <c r="I14" s="17">
        <f>H14/H$32*1000</f>
        <v>0</v>
      </c>
      <c r="J14" s="17">
        <f>[54]Д4!$P$57</f>
        <v>0</v>
      </c>
      <c r="K14" s="17">
        <f>J14/J$32*1000</f>
        <v>0</v>
      </c>
      <c r="L14" s="17">
        <f>[54]Д4!$P$57</f>
        <v>0</v>
      </c>
      <c r="M14" s="17">
        <f t="shared" ref="M14:M16" si="5">L14/L$32*1000</f>
        <v>0</v>
      </c>
    </row>
    <row r="15" spans="1:13" ht="22.5" x14ac:dyDescent="0.25">
      <c r="A15" s="15" t="s">
        <v>21</v>
      </c>
      <c r="B15" s="16" t="s">
        <v>22</v>
      </c>
      <c r="C15" s="10" t="s">
        <v>16</v>
      </c>
      <c r="D15" s="17">
        <f t="shared" si="3"/>
        <v>7788.4576429709177</v>
      </c>
      <c r="E15" s="17">
        <f t="shared" si="3"/>
        <v>135.80995802779924</v>
      </c>
      <c r="F15" s="17">
        <f>[54]Д4!$P$59</f>
        <v>7788.4576429709177</v>
      </c>
      <c r="G15" s="17">
        <f t="shared" si="4"/>
        <v>135.80995802779924</v>
      </c>
      <c r="H15" s="17">
        <f>[54]Д4!$P$59</f>
        <v>7788.4576429709177</v>
      </c>
      <c r="I15" s="17">
        <f>H15/H$32*1000</f>
        <v>135.80995802779924</v>
      </c>
      <c r="J15" s="17">
        <f>[54]Д4!$P$59</f>
        <v>7788.4576429709177</v>
      </c>
      <c r="K15" s="17">
        <f>J15/J$32*1000</f>
        <v>135.80995802779924</v>
      </c>
      <c r="L15" s="17">
        <f>[54]Д4!$P$59</f>
        <v>7788.4576429709177</v>
      </c>
      <c r="M15" s="17">
        <f t="shared" si="5"/>
        <v>135.80995802779924</v>
      </c>
    </row>
    <row r="16" spans="1:13" ht="22.5" x14ac:dyDescent="0.25">
      <c r="A16" s="15" t="s">
        <v>23</v>
      </c>
      <c r="B16" s="16" t="s">
        <v>24</v>
      </c>
      <c r="C16" s="10" t="s">
        <v>16</v>
      </c>
      <c r="D16" s="17">
        <f t="shared" si="3"/>
        <v>0</v>
      </c>
      <c r="E16" s="17">
        <f t="shared" si="3"/>
        <v>0</v>
      </c>
      <c r="F16" s="17">
        <f>[54]Д4!$P$58</f>
        <v>0</v>
      </c>
      <c r="G16" s="17">
        <f t="shared" si="4"/>
        <v>0</v>
      </c>
      <c r="H16" s="17">
        <f>[54]Д4!$P$58</f>
        <v>0</v>
      </c>
      <c r="I16" s="17">
        <f>H16/H$32*1000</f>
        <v>0</v>
      </c>
      <c r="J16" s="17">
        <f>[54]Д4!$P$58</f>
        <v>0</v>
      </c>
      <c r="K16" s="17">
        <f>J16/J$32*1000</f>
        <v>0</v>
      </c>
      <c r="L16" s="17">
        <f>[54]Д4!$P$58</f>
        <v>0</v>
      </c>
      <c r="M16" s="17">
        <f t="shared" si="5"/>
        <v>0</v>
      </c>
    </row>
    <row r="17" spans="1:14" ht="25.5" x14ac:dyDescent="0.25">
      <c r="A17" s="11">
        <v>2</v>
      </c>
      <c r="B17" s="12" t="s">
        <v>25</v>
      </c>
      <c r="C17" s="13" t="s">
        <v>16</v>
      </c>
      <c r="D17" s="14">
        <f>D18+D19+D20+D21</f>
        <v>704.48353265249727</v>
      </c>
      <c r="E17" s="14">
        <f>ROUND(E18+E19+E20+E21,2)</f>
        <v>441.53</v>
      </c>
      <c r="F17" s="14">
        <f t="shared" ref="F17" si="6">F18+F19+F20+F21</f>
        <v>400.29710706415761</v>
      </c>
      <c r="G17" s="14">
        <f>ROUND(G18+G19+G20+G21,2)</f>
        <v>449.94</v>
      </c>
      <c r="H17" s="14">
        <f>H18+H19+H20+H21</f>
        <v>400.29710706415761</v>
      </c>
      <c r="I17" s="14">
        <f>ROUND(I18+I19+I20+I21,2)</f>
        <v>449.94</v>
      </c>
      <c r="J17" s="14">
        <f t="shared" ref="J17:L17" si="7">J18+J19+J20+J21</f>
        <v>304.1864255883396</v>
      </c>
      <c r="K17" s="14">
        <f>ROUND(K18+K19+K20+K21,2)</f>
        <v>430.93</v>
      </c>
      <c r="L17" s="14">
        <f t="shared" si="7"/>
        <v>304.1864255883396</v>
      </c>
      <c r="M17" s="14">
        <f>ROUND(M18+M19+M20+M21,2)</f>
        <v>430.93</v>
      </c>
    </row>
    <row r="18" spans="1:14" ht="25.5" x14ac:dyDescent="0.25">
      <c r="A18" s="15" t="s">
        <v>26</v>
      </c>
      <c r="B18" s="16" t="s">
        <v>27</v>
      </c>
      <c r="C18" s="10" t="s">
        <v>16</v>
      </c>
      <c r="D18" s="17">
        <f>[54]Д6_ГВ!O40+[54]Д6_ЦТП_ГВ!O40</f>
        <v>679.11451864966455</v>
      </c>
      <c r="E18" s="17">
        <f>D18/$D$33*1000</f>
        <v>425.62888627865397</v>
      </c>
      <c r="F18" s="17">
        <f>[54]Д6_ЦТП_ГВ!$O$40</f>
        <v>392.13757644580335</v>
      </c>
      <c r="G18" s="17">
        <f>F18/F$33*1000</f>
        <v>440.76854149048035</v>
      </c>
      <c r="H18" s="17">
        <f>[54]Д6_ЦТП_ГВ!$O$40</f>
        <v>392.13757644580335</v>
      </c>
      <c r="I18" s="17">
        <f>H18/H$33*1000</f>
        <v>440.76854149048035</v>
      </c>
      <c r="J18" s="17">
        <f>[54]Д6_ГВ!$O$40</f>
        <v>286.9769422038612</v>
      </c>
      <c r="K18" s="17">
        <f>J18/J$33*1000</f>
        <v>406.54757460630776</v>
      </c>
      <c r="L18" s="17">
        <f>[54]Д6_ГВ!$O$40</f>
        <v>286.9769422038612</v>
      </c>
      <c r="M18" s="17">
        <f>L18/L$33*1000</f>
        <v>406.54757460630776</v>
      </c>
    </row>
    <row r="19" spans="1:14" ht="22.5" x14ac:dyDescent="0.25">
      <c r="A19" s="15" t="s">
        <v>28</v>
      </c>
      <c r="B19" s="16" t="s">
        <v>20</v>
      </c>
      <c r="C19" s="10" t="s">
        <v>16</v>
      </c>
      <c r="D19" s="17">
        <f>[54]Д6_ГВ!O41+[54]Д6_ЦТП_ГВ!O41</f>
        <v>0</v>
      </c>
      <c r="E19" s="17">
        <f>D19/$D$33*1000</f>
        <v>0</v>
      </c>
      <c r="F19" s="17">
        <f>[54]Д6_ЦТП_ГВ!$O$41</f>
        <v>0</v>
      </c>
      <c r="G19" s="17">
        <f t="shared" ref="G19:G21" si="8">F19/F$33*1000</f>
        <v>0</v>
      </c>
      <c r="H19" s="17">
        <f>[54]Д6_ЦТП_ГВ!$O$41</f>
        <v>0</v>
      </c>
      <c r="I19" s="17">
        <f>H19/H$33*1000</f>
        <v>0</v>
      </c>
      <c r="J19" s="17">
        <f>[54]Д6_ГВ!$O$41</f>
        <v>0</v>
      </c>
      <c r="K19" s="17">
        <f>J19/J$33*1000</f>
        <v>0</v>
      </c>
      <c r="L19" s="17">
        <f>[54]Д6_ГВ!$O$41</f>
        <v>0</v>
      </c>
      <c r="M19" s="17">
        <f t="shared" ref="M19:M21" si="9">L19/L$33*1000</f>
        <v>0</v>
      </c>
    </row>
    <row r="20" spans="1:14" ht="22.5" x14ac:dyDescent="0.25">
      <c r="A20" s="15" t="s">
        <v>29</v>
      </c>
      <c r="B20" s="16" t="s">
        <v>22</v>
      </c>
      <c r="C20" s="10" t="s">
        <v>16</v>
      </c>
      <c r="D20" s="17">
        <f>[54]Д6_ГВ!O43+[54]Д6_ЦТП_ГВ!O43</f>
        <v>25.369014002832685</v>
      </c>
      <c r="E20" s="17">
        <f t="shared" ref="E20" si="10">D20/$D$33*1000</f>
        <v>15.899800224391193</v>
      </c>
      <c r="F20" s="17">
        <f>[54]Д6_ЦТП_ГВ!$O$43</f>
        <v>8.1595306183542888</v>
      </c>
      <c r="G20" s="17">
        <f t="shared" si="8"/>
        <v>9.1714352970098449</v>
      </c>
      <c r="H20" s="17">
        <f>[54]Д6_ЦТП_ГВ!$O$43</f>
        <v>8.1595306183542888</v>
      </c>
      <c r="I20" s="17">
        <f>H20/H$33*1000</f>
        <v>9.1714352970098449</v>
      </c>
      <c r="J20" s="17">
        <f>[54]Д6_ГВ!$O$43</f>
        <v>17.209483384478396</v>
      </c>
      <c r="K20" s="17">
        <f>J20/J$33*1000</f>
        <v>24.379915948846946</v>
      </c>
      <c r="L20" s="17">
        <f>[54]Д6_ГВ!$O$43</f>
        <v>17.209483384478396</v>
      </c>
      <c r="M20" s="17">
        <f t="shared" si="9"/>
        <v>24.379915948846946</v>
      </c>
    </row>
    <row r="21" spans="1:14" ht="22.5" x14ac:dyDescent="0.25">
      <c r="A21" s="15" t="s">
        <v>30</v>
      </c>
      <c r="B21" s="16" t="s">
        <v>24</v>
      </c>
      <c r="C21" s="10" t="s">
        <v>16</v>
      </c>
      <c r="D21" s="17">
        <f>[54]Д6_ГВ!O42+[54]Д6_ЦТП_ГВ!O42</f>
        <v>0</v>
      </c>
      <c r="E21" s="17">
        <f>D21/$D$33*1000</f>
        <v>0</v>
      </c>
      <c r="F21" s="17">
        <f>[54]Д6_ЦТП_ГВ!$O$42</f>
        <v>0</v>
      </c>
      <c r="G21" s="17">
        <f t="shared" si="8"/>
        <v>0</v>
      </c>
      <c r="H21" s="17">
        <f>[54]Д6_ЦТП_ГВ!$O$42</f>
        <v>0</v>
      </c>
      <c r="I21" s="17">
        <f>H21/H$33*1000</f>
        <v>0</v>
      </c>
      <c r="J21" s="17">
        <f>[54]Д6_ГВ!$O$42</f>
        <v>0</v>
      </c>
      <c r="K21" s="17">
        <f>J21/J$33*1000</f>
        <v>0</v>
      </c>
      <c r="L21" s="17">
        <f>[54]Д6_ГВ!$O$42</f>
        <v>0</v>
      </c>
      <c r="M21" s="17">
        <f t="shared" si="9"/>
        <v>0</v>
      </c>
    </row>
    <row r="22" spans="1:14" ht="25.5" x14ac:dyDescent="0.25">
      <c r="A22" s="11">
        <v>3</v>
      </c>
      <c r="B22" s="12" t="s">
        <v>31</v>
      </c>
      <c r="C22" s="13" t="s">
        <v>16</v>
      </c>
      <c r="D22" s="14">
        <f>SUM(D23:D26)</f>
        <v>51.50718295232609</v>
      </c>
      <c r="E22" s="14">
        <f>ROUND(E23+E24+E25+E26,2)</f>
        <v>32.28</v>
      </c>
      <c r="F22" s="14">
        <f t="shared" ref="F22" si="11">F23+F24+F25+F26</f>
        <v>5.3801356409395948</v>
      </c>
      <c r="G22" s="14">
        <f>ROUND(G23+G24+G25+G26,2)</f>
        <v>12.15</v>
      </c>
      <c r="H22" s="14">
        <f>H23+H24+H25+H26</f>
        <v>13.191925444687556</v>
      </c>
      <c r="I22" s="14">
        <f>ROUND(I23+I24+I25+I26,2)</f>
        <v>29.51</v>
      </c>
      <c r="J22" s="14">
        <f t="shared" ref="J22:L22" si="12">J23+J24+J25+J26</f>
        <v>25.365031343222181</v>
      </c>
      <c r="K22" s="14">
        <f>ROUND(K23+K24+K25+K26,2)</f>
        <v>38.83</v>
      </c>
      <c r="L22" s="14">
        <f t="shared" si="12"/>
        <v>7.5700905234767513</v>
      </c>
      <c r="M22" s="14">
        <f>ROUND(M23+M24+M25+M26,2)</f>
        <v>143.54</v>
      </c>
    </row>
    <row r="23" spans="1:14" ht="25.5" x14ac:dyDescent="0.25">
      <c r="A23" s="15" t="s">
        <v>32</v>
      </c>
      <c r="B23" s="16" t="s">
        <v>33</v>
      </c>
      <c r="C23" s="10" t="s">
        <v>16</v>
      </c>
      <c r="D23" s="17">
        <f>F23+H23+J23+L23</f>
        <v>36.44729284223591</v>
      </c>
      <c r="E23" s="17">
        <f>D23/$D$34*1000</f>
        <v>22.843011354194807</v>
      </c>
      <c r="F23" s="26">
        <f>'[54]Д8.1_ГВ_Катег'!$N$33/'[54]Д8.1_ГВ_Катег'!$N$42*'[54]Д8.1_ГВ_Катег'!$N$51</f>
        <v>5.1298967739191488</v>
      </c>
      <c r="G23" s="17">
        <f>F23/F$34*1000</f>
        <v>11.587699966530993</v>
      </c>
      <c r="H23" s="26">
        <f>'[54]Д8.1_ГВ_Катег'!$O$33/'[54]Д8.1_ГВ_Катег'!$O$42*'[54]Д8.1_ГВ_Катег'!$O$51</f>
        <v>5.1793067052831425</v>
      </c>
      <c r="I23" s="17">
        <f>H23/H$34*1000</f>
        <v>11.587699966530991</v>
      </c>
      <c r="J23" s="17">
        <f>'[54]Д8.1_ГВ_Катег'!Q33/'[54]Д8.1_ГВ_Катег'!$Q$42*'[54]Д8.1_ГВ_Катег'!$Q$51</f>
        <v>24.185262443537429</v>
      </c>
      <c r="K23" s="17">
        <f>J23/J$34*1000</f>
        <v>37.028678171069011</v>
      </c>
      <c r="L23" s="17">
        <f>'[54]Д8.1_ГВ_Катег'!R33/'[54]Д8.1_ГВ_Катег'!$R$42*'[54]Д8.1_ГВ_Катег'!$R$51</f>
        <v>1.9528269194961858</v>
      </c>
      <c r="M23" s="17">
        <f>L23/L$34*1000</f>
        <v>37.028678171069011</v>
      </c>
    </row>
    <row r="24" spans="1:14" ht="22.5" x14ac:dyDescent="0.25">
      <c r="A24" s="15" t="s">
        <v>34</v>
      </c>
      <c r="B24" s="16" t="s">
        <v>20</v>
      </c>
      <c r="C24" s="10" t="s">
        <v>16</v>
      </c>
      <c r="D24" s="17">
        <f t="shared" ref="D24:D26" si="13">F24+H24+J24+L24</f>
        <v>0</v>
      </c>
      <c r="E24" s="17">
        <f t="shared" ref="E24:E26" si="14">D24/$D$34*1000</f>
        <v>0</v>
      </c>
      <c r="F24" s="26">
        <f>'[54]Д8.1_ГВ_Катег'!$N$34/'[54]Д8.1_ГВ_Катег'!$N$42*'[54]Д8.1_ГВ_Катег'!$N$51</f>
        <v>0</v>
      </c>
      <c r="G24" s="17">
        <f t="shared" ref="G24:G26" si="15">F24/F$34*1000</f>
        <v>0</v>
      </c>
      <c r="H24" s="26">
        <f>'[54]Д8.1_ГВ_Катег'!$O$34/'[54]Д8.1_ГВ_Катег'!$O$42*'[54]Д8.1_ГВ_Катег'!$O$51</f>
        <v>0</v>
      </c>
      <c r="I24" s="17">
        <f>H24/H$34*1000</f>
        <v>0</v>
      </c>
      <c r="J24" s="17">
        <f>'[54]Д8.1_ГВ_Катег'!Q34/'[54]Д8.1_ГВ_Катег'!$Q$42*'[54]Д8.1_ГВ_Катег'!$Q$51</f>
        <v>0</v>
      </c>
      <c r="K24" s="17">
        <f t="shared" ref="K24:K26" si="16">J24/J$34*1000</f>
        <v>0</v>
      </c>
      <c r="L24" s="17">
        <f>'[54]Д8.1_ГВ_Катег'!R34/'[54]Д8.1_ГВ_Катег'!$R$42*'[54]Д8.1_ГВ_Катег'!$R$51</f>
        <v>0</v>
      </c>
      <c r="M24" s="17">
        <f t="shared" ref="M24:M26" si="17">L24/L$34*1000</f>
        <v>0</v>
      </c>
    </row>
    <row r="25" spans="1:14" ht="22.5" x14ac:dyDescent="0.25">
      <c r="A25" s="15" t="s">
        <v>35</v>
      </c>
      <c r="B25" s="16" t="s">
        <v>22</v>
      </c>
      <c r="C25" s="10" t="s">
        <v>16</v>
      </c>
      <c r="D25" s="17">
        <f t="shared" si="13"/>
        <v>15.059890110090176</v>
      </c>
      <c r="E25" s="17">
        <f t="shared" si="14"/>
        <v>9.4386500052773759</v>
      </c>
      <c r="F25" s="26">
        <f>'[54]Д8.1_ГВ_Катег'!$N$35/'[54]Д8.1_ГВ_Катег'!$N$42*'[54]Д8.1_ГВ_Катег'!$N$51</f>
        <v>0.25023886702044623</v>
      </c>
      <c r="G25" s="17">
        <f t="shared" si="15"/>
        <v>0.5652536569039508</v>
      </c>
      <c r="H25" s="26">
        <f>'[54]Д8.1_ГВ_Катег'!$O$35/'[54]Д8.1_ГВ_Катег'!$O$42*'[54]Д8.1_ГВ_Катег'!$O$51</f>
        <v>8.012618739404413</v>
      </c>
      <c r="I25" s="17">
        <f>H25/H$34*1000</f>
        <v>17.926689262042128</v>
      </c>
      <c r="J25" s="17">
        <f>'[54]Д8.1_ГВ_Катег'!Q35/'[54]Д8.1_ГВ_Катег'!$Q$42*'[54]Д8.1_ГВ_Катег'!$Q$51</f>
        <v>1.1797688996847524</v>
      </c>
      <c r="K25" s="17">
        <f t="shared" si="16"/>
        <v>1.8062769839545854</v>
      </c>
      <c r="L25" s="17">
        <f>'[54]Д8.1_ГВ_Катег'!R35/'[54]Д8.1_ГВ_Катег'!$R$42*'[54]Д8.1_ГВ_Катег'!$R$51</f>
        <v>5.6172636039805655</v>
      </c>
      <c r="M25" s="17">
        <f t="shared" si="17"/>
        <v>106.512176843362</v>
      </c>
    </row>
    <row r="26" spans="1:14" ht="22.5" x14ac:dyDescent="0.25">
      <c r="A26" s="15" t="s">
        <v>36</v>
      </c>
      <c r="B26" s="16" t="s">
        <v>24</v>
      </c>
      <c r="C26" s="10" t="s">
        <v>16</v>
      </c>
      <c r="D26" s="17">
        <f t="shared" si="13"/>
        <v>0</v>
      </c>
      <c r="E26" s="17">
        <f t="shared" si="14"/>
        <v>0</v>
      </c>
      <c r="F26" s="26">
        <f>'[54]Д8.1_ГВ_Катег'!$N$39/'[54]Д8.1_ГВ_Катег'!$N$42*'[54]Д8.1_ГВ_Катег'!$N$51</f>
        <v>0</v>
      </c>
      <c r="G26" s="17">
        <f t="shared" si="15"/>
        <v>0</v>
      </c>
      <c r="H26" s="26">
        <f>'[54]Д8.1_ГВ_Катег'!$O$39/'[54]Д8.1_ГВ_Катег'!$O$42*'[54]Д8.1_ГВ_Катег'!$O$51</f>
        <v>0</v>
      </c>
      <c r="I26" s="17">
        <f>H26/H$34*1000</f>
        <v>0</v>
      </c>
      <c r="J26" s="17">
        <f>'[54]Д8.1_ГВ_Катег'!Q39/'[54]Д8.1_ГВ_Катег'!$Q$42*'[54]Д8.1_ГВ_Катег'!$Q$51</f>
        <v>0</v>
      </c>
      <c r="K26" s="17">
        <f t="shared" si="16"/>
        <v>0</v>
      </c>
      <c r="L26" s="17">
        <f>'[54]Д8.1_ГВ_Катег'!R39/'[54]Д8.1_ГВ_Катег'!$R$42*'[54]Д8.1_ГВ_Катег'!$R$51</f>
        <v>0</v>
      </c>
      <c r="M26" s="17">
        <f t="shared" si="17"/>
        <v>0</v>
      </c>
    </row>
    <row r="27" spans="1:14" ht="21" x14ac:dyDescent="0.25">
      <c r="A27" s="11">
        <v>4</v>
      </c>
      <c r="B27" s="19" t="s">
        <v>37</v>
      </c>
      <c r="C27" s="13" t="s">
        <v>16</v>
      </c>
      <c r="D27" s="14">
        <f>D28+D29+D30+D31</f>
        <v>135335.77099487185</v>
      </c>
      <c r="E27" s="20">
        <f>E12+E17+E22</f>
        <v>2820.52</v>
      </c>
      <c r="F27" s="14">
        <f t="shared" ref="F27" si="18">F28+F29+F30+F31</f>
        <v>134985.45752197213</v>
      </c>
      <c r="G27" s="14">
        <f>G12+G17+G22</f>
        <v>2808.8</v>
      </c>
      <c r="H27" s="14">
        <f>H28+H29+H30+H31</f>
        <v>134993.26931177589</v>
      </c>
      <c r="I27" s="14">
        <f>I12+I17+I22</f>
        <v>2826.1600000000003</v>
      </c>
      <c r="J27" s="14">
        <f>J28+J29+J30+J31</f>
        <v>134909.33173619863</v>
      </c>
      <c r="K27" s="14">
        <f>K12+K17+K22</f>
        <v>2816.47</v>
      </c>
      <c r="L27" s="14">
        <f t="shared" ref="L27" si="19">L28+L29+L30+L31</f>
        <v>134891.53679537887</v>
      </c>
      <c r="M27" s="14">
        <f>M12+M17+M22</f>
        <v>2921.18</v>
      </c>
    </row>
    <row r="28" spans="1:14" ht="22.5" x14ac:dyDescent="0.25">
      <c r="A28" s="15" t="s">
        <v>38</v>
      </c>
      <c r="B28" s="16" t="s">
        <v>39</v>
      </c>
      <c r="C28" s="10" t="s">
        <v>16</v>
      </c>
      <c r="D28" s="17">
        <f>D13+D18+D23</f>
        <v>127506.88444778802</v>
      </c>
      <c r="E28" s="17">
        <f>E13+E18+E23</f>
        <v>2659.3748767438865</v>
      </c>
      <c r="F28" s="17">
        <f t="shared" ref="F28:M31" si="20">F13+F18+F23</f>
        <v>127188.59010951585</v>
      </c>
      <c r="G28" s="17">
        <f t="shared" si="20"/>
        <v>2663.2592205680489</v>
      </c>
      <c r="H28" s="17">
        <f>H13+H18+H23</f>
        <v>127188.63951944721</v>
      </c>
      <c r="I28" s="17">
        <f t="shared" si="20"/>
        <v>2663.2592205680489</v>
      </c>
      <c r="J28" s="17">
        <f>J13+J18+J23</f>
        <v>127102.48484094354</v>
      </c>
      <c r="K28" s="17">
        <f t="shared" ref="K28:K31" si="21">K13+K18+K23</f>
        <v>2654.4792318884142</v>
      </c>
      <c r="L28" s="17">
        <f t="shared" si="20"/>
        <v>127080.25240541949</v>
      </c>
      <c r="M28" s="17">
        <f t="shared" si="20"/>
        <v>2654.4792318884142</v>
      </c>
    </row>
    <row r="29" spans="1:14" ht="16.149999999999999" customHeight="1" x14ac:dyDescent="0.25">
      <c r="A29" s="15" t="s">
        <v>40</v>
      </c>
      <c r="B29" s="16" t="s">
        <v>20</v>
      </c>
      <c r="C29" s="10" t="s">
        <v>16</v>
      </c>
      <c r="D29" s="17">
        <f t="shared" ref="D29:I31" si="22">D14+D19+D24</f>
        <v>0</v>
      </c>
      <c r="E29" s="17">
        <f t="shared" si="22"/>
        <v>0</v>
      </c>
      <c r="F29" s="17">
        <f t="shared" si="22"/>
        <v>0</v>
      </c>
      <c r="G29" s="17">
        <f t="shared" si="22"/>
        <v>0</v>
      </c>
      <c r="H29" s="17">
        <f>H14+H19+H24</f>
        <v>0</v>
      </c>
      <c r="I29" s="17">
        <f t="shared" si="22"/>
        <v>0</v>
      </c>
      <c r="J29" s="17">
        <f>J14+J19+J24</f>
        <v>0</v>
      </c>
      <c r="K29" s="17">
        <f t="shared" si="21"/>
        <v>0</v>
      </c>
      <c r="L29" s="17">
        <f t="shared" si="20"/>
        <v>0</v>
      </c>
      <c r="M29" s="17">
        <f t="shared" si="20"/>
        <v>0</v>
      </c>
      <c r="N29" s="21"/>
    </row>
    <row r="30" spans="1:14" ht="22.5" x14ac:dyDescent="0.25">
      <c r="A30" s="15" t="s">
        <v>41</v>
      </c>
      <c r="B30" s="16" t="s">
        <v>22</v>
      </c>
      <c r="C30" s="10" t="s">
        <v>16</v>
      </c>
      <c r="D30" s="17">
        <f t="shared" si="22"/>
        <v>7828.8865470838409</v>
      </c>
      <c r="E30" s="17">
        <f t="shared" si="22"/>
        <v>161.14840825746779</v>
      </c>
      <c r="F30" s="17">
        <f t="shared" si="22"/>
        <v>7796.8674124562922</v>
      </c>
      <c r="G30" s="17">
        <f t="shared" si="22"/>
        <v>145.54664698171305</v>
      </c>
      <c r="H30" s="17">
        <f>H15+H20+H25</f>
        <v>7804.6297923286766</v>
      </c>
      <c r="I30" s="17">
        <f t="shared" si="22"/>
        <v>162.90808258685121</v>
      </c>
      <c r="J30" s="17">
        <f>J15+J20+J25</f>
        <v>7806.8468952550811</v>
      </c>
      <c r="K30" s="17">
        <f t="shared" si="21"/>
        <v>161.99615096060077</v>
      </c>
      <c r="L30" s="17">
        <f t="shared" si="20"/>
        <v>7811.2843899593772</v>
      </c>
      <c r="M30" s="17">
        <f t="shared" si="20"/>
        <v>266.7020508200082</v>
      </c>
    </row>
    <row r="31" spans="1:14" ht="22.5" x14ac:dyDescent="0.25">
      <c r="A31" s="15" t="s">
        <v>42</v>
      </c>
      <c r="B31" s="16" t="s">
        <v>24</v>
      </c>
      <c r="C31" s="10" t="s">
        <v>16</v>
      </c>
      <c r="D31" s="17">
        <f t="shared" si="22"/>
        <v>0</v>
      </c>
      <c r="E31" s="17">
        <f t="shared" si="22"/>
        <v>0</v>
      </c>
      <c r="F31" s="17">
        <f t="shared" si="22"/>
        <v>0</v>
      </c>
      <c r="G31" s="17">
        <f t="shared" si="22"/>
        <v>0</v>
      </c>
      <c r="H31" s="17">
        <f>H16+H21+H26</f>
        <v>0</v>
      </c>
      <c r="I31" s="17">
        <f t="shared" si="22"/>
        <v>0</v>
      </c>
      <c r="J31" s="17">
        <f>J16+J21+J26</f>
        <v>0</v>
      </c>
      <c r="K31" s="17">
        <f t="shared" si="21"/>
        <v>0</v>
      </c>
      <c r="L31" s="17">
        <f t="shared" si="20"/>
        <v>0</v>
      </c>
      <c r="M31" s="17">
        <f t="shared" si="20"/>
        <v>0</v>
      </c>
    </row>
    <row r="32" spans="1:14" ht="64.5" customHeight="1" x14ac:dyDescent="0.25">
      <c r="A32" s="11">
        <v>5</v>
      </c>
      <c r="B32" s="22" t="s">
        <v>43</v>
      </c>
      <c r="C32" s="23" t="s">
        <v>44</v>
      </c>
      <c r="D32" s="14">
        <f>F32</f>
        <v>57348.207422144114</v>
      </c>
      <c r="E32" s="14" t="s">
        <v>45</v>
      </c>
      <c r="F32" s="14">
        <f>[54]Д4!P65</f>
        <v>57348.207422144114</v>
      </c>
      <c r="G32" s="14" t="s">
        <v>45</v>
      </c>
      <c r="H32" s="14">
        <f>[54]Д4!P65</f>
        <v>57348.207422144114</v>
      </c>
      <c r="I32" s="14" t="s">
        <v>45</v>
      </c>
      <c r="J32" s="14">
        <f>[54]Д4!P65</f>
        <v>57348.207422144114</v>
      </c>
      <c r="K32" s="14" t="s">
        <v>45</v>
      </c>
      <c r="L32" s="14">
        <f>[54]Д4!P65</f>
        <v>57348.207422144114</v>
      </c>
      <c r="M32" s="14" t="s">
        <v>45</v>
      </c>
    </row>
    <row r="33" spans="1:13" s="24" customFormat="1" ht="39" customHeight="1" x14ac:dyDescent="0.25">
      <c r="A33" s="11" t="s">
        <v>183</v>
      </c>
      <c r="B33" s="12" t="s">
        <v>164</v>
      </c>
      <c r="C33" s="23" t="s">
        <v>44</v>
      </c>
      <c r="D33" s="14">
        <f>F33+J33</f>
        <v>1595.5555192394922</v>
      </c>
      <c r="E33" s="14" t="s">
        <v>45</v>
      </c>
      <c r="F33" s="14">
        <f>[54]Д6_ЦТП_ГВ!O51</f>
        <v>889.66779507396552</v>
      </c>
      <c r="G33" s="14" t="s">
        <v>45</v>
      </c>
      <c r="H33" s="14">
        <f>F33</f>
        <v>889.66779507396552</v>
      </c>
      <c r="I33" s="14" t="s">
        <v>45</v>
      </c>
      <c r="J33" s="20">
        <f>[54]Д6_ГВ!O51</f>
        <v>705.88772416552661</v>
      </c>
      <c r="K33" s="14" t="s">
        <v>45</v>
      </c>
      <c r="L33" s="20">
        <f>[54]Д6_ГВ!$O$51</f>
        <v>705.88772416552661</v>
      </c>
      <c r="M33" s="14" t="s">
        <v>45</v>
      </c>
    </row>
    <row r="34" spans="1:13" ht="37.5" customHeight="1" x14ac:dyDescent="0.25">
      <c r="A34" s="25" t="s">
        <v>46</v>
      </c>
      <c r="B34" s="12" t="s">
        <v>165</v>
      </c>
      <c r="C34" s="23"/>
      <c r="D34" s="14">
        <f>F34+H34+J34+L34</f>
        <v>1595.555519239492</v>
      </c>
      <c r="E34" s="14" t="s">
        <v>45</v>
      </c>
      <c r="F34" s="20">
        <f>'[54]Д8.1_ГВ_Катег'!N51</f>
        <v>442.70189845577136</v>
      </c>
      <c r="G34" s="14" t="s">
        <v>45</v>
      </c>
      <c r="H34" s="20">
        <f>'[54]Д8.1_ГВ_Катег'!O51</f>
        <v>446.96589661819417</v>
      </c>
      <c r="I34" s="14" t="s">
        <v>45</v>
      </c>
      <c r="J34" s="20">
        <f>'[54]Д8.1_ГВ_Катег'!$Q$51</f>
        <v>653.14949488080003</v>
      </c>
      <c r="K34" s="14" t="s">
        <v>45</v>
      </c>
      <c r="L34" s="20">
        <f>'[54]Д8.1_ГВ_Катег'!$R$51</f>
        <v>52.738229284726536</v>
      </c>
      <c r="M34" s="14" t="s">
        <v>45</v>
      </c>
    </row>
    <row r="35" spans="1:13" ht="18.75" customHeight="1" x14ac:dyDescent="0.25">
      <c r="A35" s="431" t="s">
        <v>166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3"/>
    </row>
    <row r="36" spans="1:13" ht="15" customHeight="1" x14ac:dyDescent="0.25">
      <c r="A36" s="434" t="s">
        <v>4</v>
      </c>
      <c r="B36" s="365" t="s">
        <v>5</v>
      </c>
      <c r="C36" s="362" t="s">
        <v>6</v>
      </c>
      <c r="D36" s="386" t="s">
        <v>7</v>
      </c>
      <c r="E36" s="387"/>
      <c r="F36" s="374" t="s">
        <v>8</v>
      </c>
      <c r="G36" s="374"/>
      <c r="H36" s="374"/>
      <c r="I36" s="374"/>
      <c r="J36" s="374"/>
      <c r="K36" s="374"/>
      <c r="L36" s="374"/>
      <c r="M36" s="374"/>
    </row>
    <row r="37" spans="1:13" ht="63.75" customHeight="1" x14ac:dyDescent="0.25">
      <c r="A37" s="435"/>
      <c r="B37" s="366"/>
      <c r="C37" s="363"/>
      <c r="D37" s="437"/>
      <c r="E37" s="438"/>
      <c r="F37" s="352" t="s">
        <v>9</v>
      </c>
      <c r="G37" s="353"/>
      <c r="H37" s="353"/>
      <c r="I37" s="354"/>
      <c r="J37" s="352" t="s">
        <v>10</v>
      </c>
      <c r="K37" s="353"/>
      <c r="L37" s="353"/>
      <c r="M37" s="354"/>
    </row>
    <row r="38" spans="1:13" ht="26.25" customHeight="1" x14ac:dyDescent="0.25">
      <c r="A38" s="435"/>
      <c r="B38" s="366"/>
      <c r="C38" s="363"/>
      <c r="D38" s="388"/>
      <c r="E38" s="389"/>
      <c r="F38" s="355" t="s">
        <v>11</v>
      </c>
      <c r="G38" s="356"/>
      <c r="H38" s="355" t="s">
        <v>12</v>
      </c>
      <c r="I38" s="356"/>
      <c r="J38" s="355" t="s">
        <v>11</v>
      </c>
      <c r="K38" s="356"/>
      <c r="L38" s="355" t="s">
        <v>12</v>
      </c>
      <c r="M38" s="356"/>
    </row>
    <row r="39" spans="1:13" x14ac:dyDescent="0.25">
      <c r="A39" s="436"/>
      <c r="B39" s="367"/>
      <c r="C39" s="364"/>
      <c r="D39" s="9" t="s">
        <v>13</v>
      </c>
      <c r="E39" s="166" t="s">
        <v>167</v>
      </c>
      <c r="F39" s="10" t="s">
        <v>13</v>
      </c>
      <c r="G39" s="166" t="s">
        <v>167</v>
      </c>
      <c r="H39" s="10" t="s">
        <v>13</v>
      </c>
      <c r="I39" s="166" t="s">
        <v>167</v>
      </c>
      <c r="J39" s="10" t="s">
        <v>13</v>
      </c>
      <c r="K39" s="166" t="s">
        <v>167</v>
      </c>
      <c r="L39" s="10" t="s">
        <v>13</v>
      </c>
      <c r="M39" s="166" t="s">
        <v>167</v>
      </c>
    </row>
    <row r="40" spans="1:13" x14ac:dyDescent="0.25">
      <c r="A40" s="205">
        <v>1</v>
      </c>
      <c r="B40" s="10">
        <v>2</v>
      </c>
      <c r="C40" s="10">
        <v>3</v>
      </c>
      <c r="D40" s="10">
        <v>4</v>
      </c>
      <c r="E40" s="10">
        <v>5</v>
      </c>
      <c r="F40" s="10">
        <v>10</v>
      </c>
      <c r="G40" s="10">
        <v>11</v>
      </c>
      <c r="H40" s="10">
        <v>12</v>
      </c>
      <c r="I40" s="10">
        <v>13</v>
      </c>
      <c r="J40" s="10">
        <v>14</v>
      </c>
      <c r="K40" s="10">
        <v>15</v>
      </c>
      <c r="L40" s="10">
        <v>16</v>
      </c>
      <c r="M40" s="10">
        <v>17</v>
      </c>
    </row>
    <row r="41" spans="1:13" ht="38.25" x14ac:dyDescent="0.25">
      <c r="A41" s="164" t="s">
        <v>48</v>
      </c>
      <c r="B41" s="12" t="s">
        <v>168</v>
      </c>
      <c r="C41" s="167"/>
      <c r="D41" s="168">
        <f>F41+H41+J41+L41</f>
        <v>1595.555519239492</v>
      </c>
      <c r="E41" s="168" t="s">
        <v>45</v>
      </c>
      <c r="F41" s="169">
        <f>'[54]Д8.1_ГВ_Катег'!$N$51</f>
        <v>442.70189845577136</v>
      </c>
      <c r="G41" s="14" t="s">
        <v>45</v>
      </c>
      <c r="H41" s="169">
        <f>'[54]Д8.1_ГВ_Катег'!O51</f>
        <v>446.96589661819417</v>
      </c>
      <c r="I41" s="14" t="s">
        <v>45</v>
      </c>
      <c r="J41" s="14">
        <f>'[54]Д8.1_ГВ_Катег'!Q51</f>
        <v>653.14949488080003</v>
      </c>
      <c r="K41" s="14" t="s">
        <v>45</v>
      </c>
      <c r="L41" s="14">
        <f>'[54]Д8.1_ГВ_Катег'!R51</f>
        <v>52.738229284726536</v>
      </c>
      <c r="M41" s="14" t="s">
        <v>45</v>
      </c>
    </row>
    <row r="42" spans="1:13" ht="18.75" customHeight="1" x14ac:dyDescent="0.25">
      <c r="A42" s="170" t="s">
        <v>50</v>
      </c>
      <c r="B42" s="171" t="s">
        <v>169</v>
      </c>
      <c r="C42" s="172"/>
      <c r="D42" s="173">
        <f>F42+H42+J42+L42</f>
        <v>31290.622260656808</v>
      </c>
      <c r="E42" s="168" t="s">
        <v>45</v>
      </c>
      <c r="F42" s="174">
        <f>[54]м3!$P$31</f>
        <v>8278.9943999999996</v>
      </c>
      <c r="G42" s="174" t="s">
        <v>77</v>
      </c>
      <c r="H42" s="174">
        <f>[54]м3!$P$11</f>
        <v>9761.6064288953439</v>
      </c>
      <c r="I42" s="174" t="s">
        <v>77</v>
      </c>
      <c r="J42" s="174">
        <f>[54]м3!$P$42</f>
        <v>12115.79941714286</v>
      </c>
      <c r="K42" s="174" t="s">
        <v>77</v>
      </c>
      <c r="L42" s="174">
        <f>[54]м3!$P$21</f>
        <v>1134.2220146186048</v>
      </c>
      <c r="M42" s="174" t="s">
        <v>77</v>
      </c>
    </row>
    <row r="43" spans="1:13" s="32" customFormat="1" ht="17.25" customHeight="1" x14ac:dyDescent="0.3">
      <c r="A43" s="175">
        <v>9</v>
      </c>
      <c r="B43" s="16" t="s">
        <v>170</v>
      </c>
      <c r="C43" s="57"/>
      <c r="D43" s="176">
        <v>11.54</v>
      </c>
      <c r="E43" s="176" t="s">
        <v>77</v>
      </c>
      <c r="F43" s="176" t="s">
        <v>77</v>
      </c>
      <c r="G43" s="176">
        <f>D43</f>
        <v>11.54</v>
      </c>
      <c r="H43" s="176" t="s">
        <v>77</v>
      </c>
      <c r="I43" s="176">
        <f>D43</f>
        <v>11.54</v>
      </c>
      <c r="J43" s="176" t="s">
        <v>77</v>
      </c>
      <c r="K43" s="176">
        <f>D43</f>
        <v>11.54</v>
      </c>
      <c r="L43" s="176" t="s">
        <v>77</v>
      </c>
      <c r="M43" s="176">
        <f>D43</f>
        <v>11.54</v>
      </c>
    </row>
    <row r="44" spans="1:13" ht="25.5" customHeight="1" x14ac:dyDescent="0.25">
      <c r="A44" s="177">
        <v>10</v>
      </c>
      <c r="B44" s="12" t="s">
        <v>171</v>
      </c>
      <c r="C44" s="57"/>
      <c r="D44" s="168">
        <f>D45+D48</f>
        <v>4861.3858301259115</v>
      </c>
      <c r="E44" s="168">
        <f>D44*1000/D42</f>
        <v>155.36238907713778</v>
      </c>
      <c r="F44" s="178">
        <f>F45+F48</f>
        <v>1339.0006877585708</v>
      </c>
      <c r="G44" s="179">
        <f>F44*1000/$F$42</f>
        <v>161.73470147033447</v>
      </c>
      <c r="H44" s="178">
        <f>H45+H48</f>
        <v>1375.8460765759282</v>
      </c>
      <c r="I44" s="179">
        <f>H44*1000/$H$42</f>
        <v>140.9446371965258</v>
      </c>
      <c r="J44" s="178">
        <f>J45+J48</f>
        <v>1979.3922831207553</v>
      </c>
      <c r="K44" s="179">
        <f>J44*1000/$J$42</f>
        <v>163.37281717623009</v>
      </c>
      <c r="L44" s="178">
        <f>L45+L48</f>
        <v>167.14678267065614</v>
      </c>
      <c r="M44" s="179">
        <f>L44*1000/$L$42</f>
        <v>147.36690040958266</v>
      </c>
    </row>
    <row r="45" spans="1:13" s="183" customFormat="1" ht="25.5" x14ac:dyDescent="0.25">
      <c r="A45" s="180" t="s">
        <v>184</v>
      </c>
      <c r="B45" s="16" t="s">
        <v>173</v>
      </c>
      <c r="D45" s="168">
        <f>F45+H45+J45+L45</f>
        <v>4500.2920492379317</v>
      </c>
      <c r="E45" s="181">
        <f>D45*1000/$D$42</f>
        <v>143.82238907713779</v>
      </c>
      <c r="F45" s="182">
        <f>G27*F41/1000</f>
        <v>1243.4610923825708</v>
      </c>
      <c r="G45" s="181">
        <f t="shared" ref="G45:G48" si="23">F45*1000/$F$42</f>
        <v>150.19470147033445</v>
      </c>
      <c r="H45" s="182">
        <f>I27*H41/1000</f>
        <v>1263.1971383864759</v>
      </c>
      <c r="I45" s="181">
        <f t="shared" ref="I45:I48" si="24">H45*1000/$H$42</f>
        <v>129.40463719652581</v>
      </c>
      <c r="J45" s="182">
        <f>K27*J41/1000</f>
        <v>1839.5759578469267</v>
      </c>
      <c r="K45" s="181">
        <f t="shared" ref="K45:K48" si="25">J45*1000/$J$42</f>
        <v>151.83281717623007</v>
      </c>
      <c r="L45" s="182">
        <f>M27*L41/1000</f>
        <v>154.05786062195745</v>
      </c>
      <c r="M45" s="181">
        <f t="shared" ref="M45:M48" si="26">L45*1000/$L$42</f>
        <v>135.82690040958266</v>
      </c>
    </row>
    <row r="46" spans="1:13" s="183" customFormat="1" ht="25.5" x14ac:dyDescent="0.25">
      <c r="A46" s="180" t="s">
        <v>185</v>
      </c>
      <c r="B46" s="184" t="s">
        <v>33</v>
      </c>
      <c r="D46" s="185">
        <f t="shared" ref="D46:D48" si="27">F46+H46+J46+L46</f>
        <v>4243.1802623155518</v>
      </c>
      <c r="E46" s="181">
        <f t="shared" ref="E46:E47" si="28">D46*1000/$D$42</f>
        <v>135.60549314005507</v>
      </c>
      <c r="F46" s="182">
        <f>G28*F41/1000</f>
        <v>1179.0299130253131</v>
      </c>
      <c r="G46" s="181">
        <f t="shared" si="23"/>
        <v>142.41221289210114</v>
      </c>
      <c r="H46" s="182">
        <f>I28*H41/1000</f>
        <v>1190.3860454478709</v>
      </c>
      <c r="I46" s="181">
        <f t="shared" si="24"/>
        <v>121.94571191932177</v>
      </c>
      <c r="J46" s="182">
        <f>K28*J41/1000</f>
        <v>1733.7717694794917</v>
      </c>
      <c r="K46" s="181">
        <f t="shared" si="25"/>
        <v>143.10007204529543</v>
      </c>
      <c r="L46" s="182">
        <f>M28*L41/1000</f>
        <v>139.99253436287597</v>
      </c>
      <c r="M46" s="181">
        <f t="shared" si="26"/>
        <v>123.42604230790748</v>
      </c>
    </row>
    <row r="47" spans="1:13" s="183" customFormat="1" x14ac:dyDescent="0.25">
      <c r="A47" s="180" t="s">
        <v>186</v>
      </c>
      <c r="B47" s="184" t="s">
        <v>22</v>
      </c>
      <c r="D47" s="185">
        <f t="shared" si="27"/>
        <v>257.1212322118617</v>
      </c>
      <c r="E47" s="181">
        <f t="shared" si="28"/>
        <v>8.217197793958622</v>
      </c>
      <c r="F47" s="182">
        <f>G30*F41/1000</f>
        <v>64.433776932676324</v>
      </c>
      <c r="G47" s="181">
        <f t="shared" si="23"/>
        <v>7.7828023331766385</v>
      </c>
      <c r="H47" s="182">
        <f>I30*H41/1000</f>
        <v>72.814357199782762</v>
      </c>
      <c r="I47" s="181">
        <f t="shared" si="24"/>
        <v>7.4592596751539677</v>
      </c>
      <c r="J47" s="182">
        <f>K30*J41/1000</f>
        <v>105.80770417255022</v>
      </c>
      <c r="K47" s="181">
        <f t="shared" si="25"/>
        <v>8.7330353144375277</v>
      </c>
      <c r="L47" s="182">
        <f>M30*L41/1000</f>
        <v>14.065393906852382</v>
      </c>
      <c r="M47" s="181">
        <f t="shared" si="26"/>
        <v>12.400917744117347</v>
      </c>
    </row>
    <row r="48" spans="1:13" s="183" customFormat="1" ht="25.5" x14ac:dyDescent="0.25">
      <c r="A48" s="186" t="s">
        <v>187</v>
      </c>
      <c r="B48" s="16" t="s">
        <v>177</v>
      </c>
      <c r="C48" s="206"/>
      <c r="D48" s="168">
        <f t="shared" si="27"/>
        <v>361.09378088797951</v>
      </c>
      <c r="E48" s="181">
        <f>D48*1000/$D$42</f>
        <v>11.539999999999997</v>
      </c>
      <c r="F48" s="187">
        <f>F42*G43/1000</f>
        <v>95.53959537599998</v>
      </c>
      <c r="G48" s="181">
        <f t="shared" si="23"/>
        <v>11.54</v>
      </c>
      <c r="H48" s="187">
        <f>H42*I43/1000</f>
        <v>112.64893818945227</v>
      </c>
      <c r="I48" s="181">
        <f t="shared" si="24"/>
        <v>11.54</v>
      </c>
      <c r="J48" s="187">
        <f>J42*K43/1000</f>
        <v>139.81632527382857</v>
      </c>
      <c r="K48" s="181">
        <f t="shared" si="25"/>
        <v>11.539999999999997</v>
      </c>
      <c r="L48" s="187">
        <f>L42*M43/1000</f>
        <v>13.088922048698699</v>
      </c>
      <c r="M48" s="181">
        <f t="shared" si="26"/>
        <v>11.54</v>
      </c>
    </row>
    <row r="49" spans="1:13" ht="47.25" x14ac:dyDescent="0.25">
      <c r="A49" s="188">
        <v>11</v>
      </c>
      <c r="B49" s="189" t="s">
        <v>188</v>
      </c>
      <c r="C49" s="190"/>
      <c r="D49" s="191" t="s">
        <v>45</v>
      </c>
      <c r="E49" s="192">
        <f>E44*1.2</f>
        <v>186.43486689256534</v>
      </c>
      <c r="F49" s="193" t="s">
        <v>179</v>
      </c>
      <c r="G49" s="192">
        <f>G44*1.2</f>
        <v>194.08164176440135</v>
      </c>
      <c r="H49" s="193" t="s">
        <v>179</v>
      </c>
      <c r="I49" s="192">
        <f>I44*1.2</f>
        <v>169.13356463583096</v>
      </c>
      <c r="J49" s="193" t="s">
        <v>179</v>
      </c>
      <c r="K49" s="192">
        <f>K44*1.2</f>
        <v>196.04738061147609</v>
      </c>
      <c r="L49" s="193" t="s">
        <v>179</v>
      </c>
      <c r="M49" s="192">
        <f>M44*1.2</f>
        <v>176.84028049149919</v>
      </c>
    </row>
    <row r="50" spans="1:13" x14ac:dyDescent="0.25">
      <c r="A50" s="194"/>
      <c r="F50" s="207"/>
      <c r="H50" s="207"/>
      <c r="J50" s="207"/>
      <c r="L50" s="207"/>
    </row>
    <row r="51" spans="1:13" x14ac:dyDescent="0.25">
      <c r="A51" s="194"/>
    </row>
    <row r="52" spans="1:13" ht="19.5" customHeight="1" x14ac:dyDescent="0.25">
      <c r="A52" s="202"/>
      <c r="B52" s="208" t="s">
        <v>61</v>
      </c>
      <c r="C52" s="209"/>
      <c r="D52" s="439" t="s">
        <v>62</v>
      </c>
      <c r="E52" s="439"/>
      <c r="F52" s="210"/>
      <c r="G52" s="440" t="s">
        <v>63</v>
      </c>
      <c r="H52" s="440"/>
      <c r="I52" s="41"/>
      <c r="J52" s="41"/>
      <c r="K52" s="41"/>
      <c r="L52" s="41"/>
      <c r="M52" s="41"/>
    </row>
    <row r="53" spans="1:13" x14ac:dyDescent="0.25">
      <c r="A53" s="202"/>
      <c r="B53" s="203"/>
      <c r="C53" s="204"/>
      <c r="D53" s="429" t="s">
        <v>64</v>
      </c>
      <c r="E53" s="429"/>
      <c r="F53" s="430"/>
      <c r="G53" s="430"/>
      <c r="H53" s="41"/>
      <c r="I53" s="41"/>
      <c r="J53" s="41"/>
      <c r="K53" s="41"/>
      <c r="L53" s="41"/>
      <c r="M53" s="41"/>
    </row>
  </sheetData>
  <mergeCells count="32">
    <mergeCell ref="A7:A10"/>
    <mergeCell ref="B7:B10"/>
    <mergeCell ref="C7:C10"/>
    <mergeCell ref="D7:E9"/>
    <mergeCell ref="F7:M7"/>
    <mergeCell ref="G1:M1"/>
    <mergeCell ref="A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G52:H52"/>
    <mergeCell ref="D53:E53"/>
    <mergeCell ref="F53:G53"/>
  </mergeCells>
  <conditionalFormatting sqref="B1">
    <cfRule type="containsText" dxfId="81" priority="41" operator="containsText" text="Для корек">
      <formula>NOT(ISERROR(SEARCH("Для корек",B1)))</formula>
    </cfRule>
  </conditionalFormatting>
  <conditionalFormatting sqref="D32 D17:I17 D27:E31 F27:K32 D18:J21 D12:K16 D22:I26 F33:I33 E43 F41:J41 F42:M49">
    <cfRule type="expression" dxfId="80" priority="40">
      <formula>D12="ПОМИЛКА"</formula>
    </cfRule>
  </conditionalFormatting>
  <conditionalFormatting sqref="E32">
    <cfRule type="expression" dxfId="79" priority="34">
      <formula>E32="ПОМИЛКА"</formula>
    </cfRule>
  </conditionalFormatting>
  <conditionalFormatting sqref="M34">
    <cfRule type="expression" dxfId="78" priority="28">
      <formula>M34="ПОМИЛКА"</formula>
    </cfRule>
  </conditionalFormatting>
  <conditionalFormatting sqref="L12:M12 M18:M21 L27:M32 L17:M17 M13:M16">
    <cfRule type="expression" dxfId="77" priority="39">
      <formula>L12="ПОМИЛКА"</formula>
    </cfRule>
  </conditionalFormatting>
  <conditionalFormatting sqref="M33">
    <cfRule type="expression" dxfId="76" priority="32">
      <formula>M33="ПОМИЛКА"</formula>
    </cfRule>
  </conditionalFormatting>
  <conditionalFormatting sqref="J17">
    <cfRule type="expression" dxfId="75" priority="38">
      <formula>J17="ПОМИЛКА"</formula>
    </cfRule>
  </conditionalFormatting>
  <conditionalFormatting sqref="K17:K21">
    <cfRule type="expression" dxfId="74" priority="37">
      <formula>K17="ПОМИЛКА"</formula>
    </cfRule>
  </conditionalFormatting>
  <conditionalFormatting sqref="I34">
    <cfRule type="expression" dxfId="73" priority="29">
      <formula>I34="ПОМИЛКА"</formula>
    </cfRule>
  </conditionalFormatting>
  <conditionalFormatting sqref="J22:K26">
    <cfRule type="expression" dxfId="72" priority="36">
      <formula>J22="ПОМИЛКА"</formula>
    </cfRule>
  </conditionalFormatting>
  <conditionalFormatting sqref="L22:M26">
    <cfRule type="expression" dxfId="71" priority="35">
      <formula>L22="ПОМИЛКА"</formula>
    </cfRule>
  </conditionalFormatting>
  <conditionalFormatting sqref="G34">
    <cfRule type="expression" dxfId="70" priority="25">
      <formula>G34="ПОМИЛКА"</formula>
    </cfRule>
  </conditionalFormatting>
  <conditionalFormatting sqref="K43">
    <cfRule type="expression" dxfId="69" priority="21">
      <formula>K43="ПОМИЛКА"</formula>
    </cfRule>
  </conditionalFormatting>
  <conditionalFormatting sqref="L43:M43 L41">
    <cfRule type="expression" dxfId="68" priority="22">
      <formula>L41="ПОМИЛКА"</formula>
    </cfRule>
  </conditionalFormatting>
  <conditionalFormatting sqref="E33">
    <cfRule type="expression" dxfId="67" priority="30">
      <formula>E33="ПОМИЛКА"</formula>
    </cfRule>
  </conditionalFormatting>
  <conditionalFormatting sqref="D33:D34">
    <cfRule type="expression" dxfId="66" priority="33">
      <formula>D33="ПОМИЛКА"</formula>
    </cfRule>
  </conditionalFormatting>
  <conditionalFormatting sqref="K33">
    <cfRule type="expression" dxfId="65" priority="31">
      <formula>K33="ПОМИЛКА"</formula>
    </cfRule>
  </conditionalFormatting>
  <conditionalFormatting sqref="K34">
    <cfRule type="expression" dxfId="64" priority="27">
      <formula>K34="ПОМИЛКА"</formula>
    </cfRule>
  </conditionalFormatting>
  <conditionalFormatting sqref="E34">
    <cfRule type="expression" dxfId="63" priority="26">
      <formula>E34="ПОМИЛКА"</formula>
    </cfRule>
  </conditionalFormatting>
  <conditionalFormatting sqref="H53:M53 I52:M52">
    <cfRule type="expression" dxfId="62" priority="24">
      <formula>H52="ПОМИЛКА"</formula>
    </cfRule>
  </conditionalFormatting>
  <conditionalFormatting sqref="E41">
    <cfRule type="expression" dxfId="61" priority="20">
      <formula>E41="ПОМИЛКА"</formula>
    </cfRule>
  </conditionalFormatting>
  <conditionalFormatting sqref="D41:D43">
    <cfRule type="expression" dxfId="60" priority="23">
      <formula>D41="ПОМИЛКА"</formula>
    </cfRule>
  </conditionalFormatting>
  <conditionalFormatting sqref="M41 K41">
    <cfRule type="expression" dxfId="59" priority="19">
      <formula>K41="ПОМИЛКА"</formula>
    </cfRule>
  </conditionalFormatting>
  <conditionalFormatting sqref="E42:E43">
    <cfRule type="expression" dxfId="58" priority="18">
      <formula>E42="ПОМИЛКА"</formula>
    </cfRule>
  </conditionalFormatting>
  <conditionalFormatting sqref="D49">
    <cfRule type="expression" dxfId="57" priority="17">
      <formula>D49="ПОМИЛКА"</formula>
    </cfRule>
  </conditionalFormatting>
  <conditionalFormatting sqref="D43">
    <cfRule type="expression" dxfId="56" priority="16">
      <formula>D43="ПОМИЛКА"</formula>
    </cfRule>
  </conditionalFormatting>
  <conditionalFormatting sqref="L42:M42">
    <cfRule type="expression" dxfId="55" priority="15">
      <formula>L42="ПОМИЛКА"</formula>
    </cfRule>
  </conditionalFormatting>
  <conditionalFormatting sqref="K42">
    <cfRule type="expression" dxfId="54" priority="14">
      <formula>K42="ПОМИЛКА"</formula>
    </cfRule>
  </conditionalFormatting>
  <conditionalFormatting sqref="E44">
    <cfRule type="expression" dxfId="53" priority="13">
      <formula>E44="ПОМИЛКА"</formula>
    </cfRule>
  </conditionalFormatting>
  <conditionalFormatting sqref="E45:E48">
    <cfRule type="expression" dxfId="52" priority="12">
      <formula>E45="ПОМИЛКА"</formula>
    </cfRule>
  </conditionalFormatting>
  <conditionalFormatting sqref="D44:D48">
    <cfRule type="expression" dxfId="51" priority="11">
      <formula>D44="ПОМИЛКА"</formula>
    </cfRule>
  </conditionalFormatting>
  <conditionalFormatting sqref="L13:L16">
    <cfRule type="expression" dxfId="50" priority="10">
      <formula>L13="ПОМИЛКА"</formula>
    </cfRule>
  </conditionalFormatting>
  <conditionalFormatting sqref="L18:L21">
    <cfRule type="expression" dxfId="49" priority="9">
      <formula>L18="ПОМИЛКА"</formula>
    </cfRule>
  </conditionalFormatting>
  <conditionalFormatting sqref="J34">
    <cfRule type="expression" dxfId="48" priority="7">
      <formula>J34="ПОМИЛКА"</formula>
    </cfRule>
  </conditionalFormatting>
  <conditionalFormatting sqref="J33">
    <cfRule type="expression" dxfId="47" priority="8">
      <formula>J33="ПОМИЛКА"</formula>
    </cfRule>
  </conditionalFormatting>
  <conditionalFormatting sqref="H34">
    <cfRule type="expression" dxfId="46" priority="3">
      <formula>H34="ПОМИЛКА"</formula>
    </cfRule>
  </conditionalFormatting>
  <conditionalFormatting sqref="L33">
    <cfRule type="expression" dxfId="45" priority="6">
      <formula>L33="ПОМИЛКА"</formula>
    </cfRule>
  </conditionalFormatting>
  <conditionalFormatting sqref="L34">
    <cfRule type="expression" dxfId="44" priority="5">
      <formula>L34="ПОМИЛКА"</formula>
    </cfRule>
  </conditionalFormatting>
  <conditionalFormatting sqref="F34">
    <cfRule type="expression" dxfId="43" priority="4">
      <formula>F34="ПОМИЛКА"</formula>
    </cfRule>
  </conditionalFormatting>
  <conditionalFormatting sqref="G52">
    <cfRule type="expression" dxfId="42" priority="2">
      <formula>G52="ПОМИЛКА"</formula>
    </cfRule>
  </conditionalFormatting>
  <conditionalFormatting sqref="E49">
    <cfRule type="expression" dxfId="41" priority="1">
      <formula>E49="ПОМИЛКА"</formula>
    </cfRule>
  </conditionalFormatting>
  <printOptions horizontalCentered="1"/>
  <pageMargins left="0.35433070866141736" right="0.19685039370078741" top="0.35433070866141736" bottom="0" header="0.31496062992125984" footer="0.31496062992125984"/>
  <pageSetup paperSize="9" scale="64" fitToHeight="2" orientation="landscape" blackAndWhite="1" r:id="rId1"/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</sheetPr>
  <dimension ref="A1:M62"/>
  <sheetViews>
    <sheetView topLeftCell="A40" zoomScaleNormal="100" zoomScaleSheetLayoutView="100" workbookViewId="0">
      <selection activeCell="G49" sqref="G49"/>
    </sheetView>
  </sheetViews>
  <sheetFormatPr defaultColWidth="9.140625" defaultRowHeight="15" x14ac:dyDescent="0.25"/>
  <cols>
    <col min="1" max="1" width="7.28515625" style="216" customWidth="1"/>
    <col min="2" max="2" width="42.85546875" style="216" customWidth="1"/>
    <col min="3" max="3" width="9.5703125" style="246" hidden="1" customWidth="1"/>
    <col min="4" max="4" width="13" style="216" customWidth="1"/>
    <col min="5" max="5" width="9.7109375" style="216" customWidth="1"/>
    <col min="6" max="6" width="14.5703125" style="216" customWidth="1"/>
    <col min="7" max="7" width="9.7109375" style="216" customWidth="1"/>
    <col min="8" max="8" width="12.42578125" style="216" customWidth="1"/>
    <col min="9" max="9" width="9.7109375" style="216" customWidth="1"/>
    <col min="10" max="11" width="13.140625" style="216" customWidth="1"/>
    <col min="12" max="12" width="13.42578125" style="216" customWidth="1"/>
    <col min="13" max="13" width="9.7109375" style="216" customWidth="1"/>
    <col min="14" max="16384" width="9.140625" style="216"/>
  </cols>
  <sheetData>
    <row r="1" spans="1:13" ht="50.25" customHeight="1" x14ac:dyDescent="0.25">
      <c r="A1" s="211"/>
      <c r="B1" s="212"/>
      <c r="C1" s="213"/>
      <c r="D1" s="214"/>
      <c r="E1" s="214"/>
      <c r="F1" s="215"/>
      <c r="G1" s="339" t="s">
        <v>189</v>
      </c>
      <c r="H1" s="339"/>
      <c r="I1" s="339"/>
      <c r="J1" s="339"/>
      <c r="K1" s="339"/>
      <c r="L1" s="339"/>
      <c r="M1" s="339"/>
    </row>
    <row r="2" spans="1:13" ht="36.75" customHeight="1" x14ac:dyDescent="0.25">
      <c r="A2" s="465" t="s">
        <v>190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3" x14ac:dyDescent="0.25">
      <c r="A3" s="211"/>
      <c r="B3" s="466" t="str">
        <f>'[54]1_Елементи витрат'!A3</f>
        <v>КПТМ "Черкаситеплокомуненерго"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3" ht="12.75" customHeight="1" x14ac:dyDescent="0.25">
      <c r="A4" s="211"/>
      <c r="B4" s="467" t="s">
        <v>2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</row>
    <row r="5" spans="1:13" ht="15" customHeight="1" x14ac:dyDescent="0.25">
      <c r="A5" s="211"/>
      <c r="B5" s="213"/>
      <c r="C5" s="213"/>
      <c r="D5" s="213"/>
      <c r="E5" s="213"/>
      <c r="F5" s="217"/>
      <c r="G5" s="217"/>
      <c r="H5" s="217"/>
      <c r="M5" s="218" t="s">
        <v>3</v>
      </c>
    </row>
    <row r="6" spans="1:13" ht="15.75" x14ac:dyDescent="0.25">
      <c r="A6" s="468" t="s">
        <v>191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70"/>
    </row>
    <row r="7" spans="1:13" ht="12.75" customHeight="1" x14ac:dyDescent="0.25">
      <c r="A7" s="455" t="s">
        <v>4</v>
      </c>
      <c r="B7" s="452" t="s">
        <v>5</v>
      </c>
      <c r="C7" s="455" t="s">
        <v>6</v>
      </c>
      <c r="D7" s="471" t="s">
        <v>7</v>
      </c>
      <c r="E7" s="472"/>
      <c r="F7" s="461" t="s">
        <v>8</v>
      </c>
      <c r="G7" s="461"/>
      <c r="H7" s="461"/>
      <c r="I7" s="461"/>
      <c r="J7" s="461"/>
      <c r="K7" s="461"/>
      <c r="L7" s="461"/>
      <c r="M7" s="461"/>
    </row>
    <row r="8" spans="1:13" ht="59.25" customHeight="1" x14ac:dyDescent="0.25">
      <c r="A8" s="456"/>
      <c r="B8" s="453"/>
      <c r="C8" s="456"/>
      <c r="D8" s="473"/>
      <c r="E8" s="474"/>
      <c r="F8" s="462" t="s">
        <v>9</v>
      </c>
      <c r="G8" s="463"/>
      <c r="H8" s="463"/>
      <c r="I8" s="464"/>
      <c r="J8" s="462" t="s">
        <v>10</v>
      </c>
      <c r="K8" s="463"/>
      <c r="L8" s="463"/>
      <c r="M8" s="464"/>
    </row>
    <row r="9" spans="1:13" ht="30" customHeight="1" x14ac:dyDescent="0.25">
      <c r="A9" s="456"/>
      <c r="B9" s="453"/>
      <c r="C9" s="456"/>
      <c r="D9" s="475"/>
      <c r="E9" s="476"/>
      <c r="F9" s="441" t="s">
        <v>11</v>
      </c>
      <c r="G9" s="442"/>
      <c r="H9" s="441" t="s">
        <v>12</v>
      </c>
      <c r="I9" s="442"/>
      <c r="J9" s="441" t="s">
        <v>11</v>
      </c>
      <c r="K9" s="442"/>
      <c r="L9" s="441" t="s">
        <v>12</v>
      </c>
      <c r="M9" s="442"/>
    </row>
    <row r="10" spans="1:13" ht="17.25" customHeight="1" x14ac:dyDescent="0.25">
      <c r="A10" s="457"/>
      <c r="B10" s="454"/>
      <c r="C10" s="457"/>
      <c r="D10" s="219" t="s">
        <v>13</v>
      </c>
      <c r="E10" s="64" t="s">
        <v>14</v>
      </c>
      <c r="F10" s="64" t="s">
        <v>13</v>
      </c>
      <c r="G10" s="64" t="s">
        <v>14</v>
      </c>
      <c r="H10" s="64" t="s">
        <v>13</v>
      </c>
      <c r="I10" s="64" t="s">
        <v>14</v>
      </c>
      <c r="J10" s="64" t="s">
        <v>13</v>
      </c>
      <c r="K10" s="64" t="s">
        <v>14</v>
      </c>
      <c r="L10" s="64" t="s">
        <v>13</v>
      </c>
      <c r="M10" s="64" t="s">
        <v>14</v>
      </c>
    </row>
    <row r="11" spans="1:13" ht="12.75" customHeight="1" x14ac:dyDescent="0.25">
      <c r="A11" s="64">
        <v>1</v>
      </c>
      <c r="B11" s="64">
        <v>2</v>
      </c>
      <c r="C11" s="64">
        <v>3</v>
      </c>
      <c r="D11" s="64">
        <v>3</v>
      </c>
      <c r="E11" s="64">
        <v>4</v>
      </c>
      <c r="F11" s="64">
        <v>5</v>
      </c>
      <c r="G11" s="64">
        <v>6</v>
      </c>
      <c r="H11" s="64">
        <v>7</v>
      </c>
      <c r="I11" s="64">
        <v>8</v>
      </c>
      <c r="J11" s="64">
        <v>9</v>
      </c>
      <c r="K11" s="64">
        <v>10</v>
      </c>
      <c r="L11" s="64">
        <v>11</v>
      </c>
      <c r="M11" s="64">
        <v>12</v>
      </c>
    </row>
    <row r="12" spans="1:13" ht="25.5" x14ac:dyDescent="0.25">
      <c r="A12" s="220">
        <v>1</v>
      </c>
      <c r="B12" s="221" t="s">
        <v>15</v>
      </c>
      <c r="C12" s="222" t="s">
        <v>16</v>
      </c>
      <c r="D12" s="223">
        <f>SUM(D13:D16)</f>
        <v>128184.0364101688</v>
      </c>
      <c r="E12" s="224">
        <f>G12</f>
        <v>4354.3599999999997</v>
      </c>
      <c r="F12" s="223">
        <f t="shared" ref="F12:H12" si="0">F13+F14+F15+F16</f>
        <v>128184.0364101688</v>
      </c>
      <c r="G12" s="224">
        <f>ROUND(G13+G14+G15+G16,2)</f>
        <v>4354.3599999999997</v>
      </c>
      <c r="H12" s="223">
        <f t="shared" si="0"/>
        <v>128184.0364101688</v>
      </c>
      <c r="I12" s="224">
        <f>ROUND(I13+I14+I15+I16,2)</f>
        <v>4354.3599999999997</v>
      </c>
      <c r="J12" s="223">
        <f t="shared" ref="J12" si="1">J13+J14+J15+J16</f>
        <v>128184.0364101688</v>
      </c>
      <c r="K12" s="224">
        <f>ROUND(K13+K14+K15+K16,2)</f>
        <v>4354.3599999999997</v>
      </c>
      <c r="L12" s="223">
        <f t="shared" ref="L12" si="2">L13+L14+L15+L16</f>
        <v>128184.0364101688</v>
      </c>
      <c r="M12" s="224">
        <f>ROUND(M13+M14+M15+M16,2)</f>
        <v>4354.3599999999997</v>
      </c>
    </row>
    <row r="13" spans="1:13" ht="25.5" x14ac:dyDescent="0.25">
      <c r="A13" s="225" t="s">
        <v>17</v>
      </c>
      <c r="B13" s="226" t="s">
        <v>18</v>
      </c>
      <c r="C13" s="64" t="s">
        <v>16</v>
      </c>
      <c r="D13" s="227">
        <f>F13</f>
        <v>120956.79044710932</v>
      </c>
      <c r="E13" s="227">
        <f>G13</f>
        <v>4108.8500636543977</v>
      </c>
      <c r="F13" s="228">
        <f>[54]Д4!$T$56</f>
        <v>120956.79044710932</v>
      </c>
      <c r="G13" s="227">
        <f>F13/F$32*1000</f>
        <v>4108.8500636543977</v>
      </c>
      <c r="H13" s="228">
        <f>[54]Д4!$T$56</f>
        <v>120956.79044710932</v>
      </c>
      <c r="I13" s="227">
        <f>H13/H$32*1000</f>
        <v>4108.8500636543977</v>
      </c>
      <c r="J13" s="228">
        <f>[54]Д4!$T$56</f>
        <v>120956.79044710932</v>
      </c>
      <c r="K13" s="227">
        <f>J13/J$32*1000</f>
        <v>4108.8500636543977</v>
      </c>
      <c r="L13" s="228">
        <f>[54]Д4!$T$56</f>
        <v>120956.79044710932</v>
      </c>
      <c r="M13" s="227">
        <f>L13/L$32*1000</f>
        <v>4108.8500636543977</v>
      </c>
    </row>
    <row r="14" spans="1:13" ht="22.5" x14ac:dyDescent="0.25">
      <c r="A14" s="225" t="s">
        <v>19</v>
      </c>
      <c r="B14" s="226" t="s">
        <v>20</v>
      </c>
      <c r="C14" s="64" t="s">
        <v>16</v>
      </c>
      <c r="D14" s="227">
        <f t="shared" ref="D14:E16" si="3">F14</f>
        <v>0</v>
      </c>
      <c r="E14" s="227">
        <f t="shared" si="3"/>
        <v>0</v>
      </c>
      <c r="F14" s="228">
        <f>[54]Д4!$T$57</f>
        <v>0</v>
      </c>
      <c r="G14" s="227">
        <f>F14/F$32*1000</f>
        <v>0</v>
      </c>
      <c r="H14" s="228">
        <f>[54]Д4!$T$57</f>
        <v>0</v>
      </c>
      <c r="I14" s="227">
        <f>H14/H$32*1000</f>
        <v>0</v>
      </c>
      <c r="J14" s="228">
        <f>[54]Д4!$T$57</f>
        <v>0</v>
      </c>
      <c r="K14" s="227">
        <f>J14/J$32*1000</f>
        <v>0</v>
      </c>
      <c r="L14" s="228">
        <f>[54]Д4!$T$57</f>
        <v>0</v>
      </c>
      <c r="M14" s="227">
        <f t="shared" ref="M14:M16" si="4">L14/L$32*1000</f>
        <v>0</v>
      </c>
    </row>
    <row r="15" spans="1:13" ht="22.5" x14ac:dyDescent="0.25">
      <c r="A15" s="225" t="s">
        <v>21</v>
      </c>
      <c r="B15" s="226" t="s">
        <v>22</v>
      </c>
      <c r="C15" s="64" t="s">
        <v>16</v>
      </c>
      <c r="D15" s="227">
        <f t="shared" si="3"/>
        <v>7227.2459630594749</v>
      </c>
      <c r="E15" s="227">
        <f t="shared" si="3"/>
        <v>245.50643188856696</v>
      </c>
      <c r="F15" s="228">
        <f>[54]Д4!$T$59</f>
        <v>7227.2459630594749</v>
      </c>
      <c r="G15" s="227">
        <f>F15/F$32*1000</f>
        <v>245.50643188856696</v>
      </c>
      <c r="H15" s="228">
        <f>[54]Д4!$T$59</f>
        <v>7227.2459630594749</v>
      </c>
      <c r="I15" s="227">
        <f>H15/H$32*1000</f>
        <v>245.50643188856696</v>
      </c>
      <c r="J15" s="228">
        <f>[54]Д4!$T$59</f>
        <v>7227.2459630594749</v>
      </c>
      <c r="K15" s="227">
        <f>J15/J$32*1000</f>
        <v>245.50643188856696</v>
      </c>
      <c r="L15" s="228">
        <f>[54]Д4!$T$59</f>
        <v>7227.2459630594749</v>
      </c>
      <c r="M15" s="227">
        <f t="shared" si="4"/>
        <v>245.50643188856696</v>
      </c>
    </row>
    <row r="16" spans="1:13" ht="22.5" x14ac:dyDescent="0.25">
      <c r="A16" s="225" t="s">
        <v>23</v>
      </c>
      <c r="B16" s="226" t="s">
        <v>24</v>
      </c>
      <c r="C16" s="64" t="s">
        <v>16</v>
      </c>
      <c r="D16" s="227">
        <f t="shared" si="3"/>
        <v>0</v>
      </c>
      <c r="E16" s="227">
        <f t="shared" si="3"/>
        <v>0</v>
      </c>
      <c r="F16" s="228">
        <f>[54]Д4!$T$58</f>
        <v>0</v>
      </c>
      <c r="G16" s="227">
        <f t="shared" ref="G16" si="5">F16/F$32*1000</f>
        <v>0</v>
      </c>
      <c r="H16" s="228">
        <f>[54]Д4!$T$58</f>
        <v>0</v>
      </c>
      <c r="I16" s="227">
        <f>H16/H$32*1000</f>
        <v>0</v>
      </c>
      <c r="J16" s="228">
        <f>[54]Д4!$T$58</f>
        <v>0</v>
      </c>
      <c r="K16" s="227">
        <f>J16/J$32*1000</f>
        <v>0</v>
      </c>
      <c r="L16" s="228">
        <f>[54]Д4!$T$58</f>
        <v>0</v>
      </c>
      <c r="M16" s="227">
        <f t="shared" si="4"/>
        <v>0</v>
      </c>
    </row>
    <row r="17" spans="1:13" ht="25.5" x14ac:dyDescent="0.25">
      <c r="A17" s="220">
        <v>2</v>
      </c>
      <c r="B17" s="221" t="s">
        <v>25</v>
      </c>
      <c r="C17" s="222" t="s">
        <v>16</v>
      </c>
      <c r="D17" s="223">
        <f>D18+D19+D20+D21</f>
        <v>1150.2061811221138</v>
      </c>
      <c r="E17" s="224">
        <f>ROUND(E18+E19+E20+E21,2)</f>
        <v>1342.4</v>
      </c>
      <c r="F17" s="223">
        <f>F18+F19+F20+F21</f>
        <v>33.97094264833671</v>
      </c>
      <c r="G17" s="224">
        <f>ROUND(G18+G19+G20+G21,2)</f>
        <v>718.59</v>
      </c>
      <c r="H17" s="223">
        <f>H18+H19+H20+H21</f>
        <v>33.97094264833671</v>
      </c>
      <c r="I17" s="224">
        <f>ROUND(I18+I19+I20+I21,2)</f>
        <v>718.59</v>
      </c>
      <c r="J17" s="223">
        <f t="shared" ref="J17:L17" si="6">J18+J19+J20+J21</f>
        <v>566.34866282042867</v>
      </c>
      <c r="K17" s="224">
        <f>ROUND(K18+K19+K20+K21,2)</f>
        <v>699.58</v>
      </c>
      <c r="L17" s="223">
        <f t="shared" si="6"/>
        <v>566.34866282042867</v>
      </c>
      <c r="M17" s="224">
        <f>ROUND(M18+M19+M20+M21,2)</f>
        <v>699.58</v>
      </c>
    </row>
    <row r="18" spans="1:13" ht="25.5" x14ac:dyDescent="0.25">
      <c r="A18" s="225" t="s">
        <v>26</v>
      </c>
      <c r="B18" s="226" t="s">
        <v>27</v>
      </c>
      <c r="C18" s="64" t="s">
        <v>16</v>
      </c>
      <c r="D18" s="227">
        <f>[54]Д6_ГВ!S40+[54]Д6_ЦТП_ГВ!S40</f>
        <v>580.1491685872727</v>
      </c>
      <c r="E18" s="227">
        <f>D18/$D$33*1000</f>
        <v>677.08904582118453</v>
      </c>
      <c r="F18" s="227">
        <f>[54]Д6_ЦТП_ГВ!$S$40</f>
        <v>33.537370170674421</v>
      </c>
      <c r="G18" s="227">
        <f>F18/F$33*1000</f>
        <v>709.42192228306237</v>
      </c>
      <c r="H18" s="227">
        <f>[54]Д6_ЦТП_ГВ!$S$40</f>
        <v>33.537370170674421</v>
      </c>
      <c r="I18" s="227">
        <f>H18/H$33*1000</f>
        <v>709.42192228306237</v>
      </c>
      <c r="J18" s="227">
        <f>[54]Д6_ГВ!$S$40</f>
        <v>546.61179841659828</v>
      </c>
      <c r="K18" s="227">
        <f>J18/J$33*1000</f>
        <v>675.20095539889473</v>
      </c>
      <c r="L18" s="227">
        <f>[54]Д6_ГВ!$S$40</f>
        <v>546.61179841659828</v>
      </c>
      <c r="M18" s="227">
        <f>L18/L$33*1000</f>
        <v>675.20095539889473</v>
      </c>
    </row>
    <row r="19" spans="1:13" ht="22.5" x14ac:dyDescent="0.25">
      <c r="A19" s="225" t="s">
        <v>28</v>
      </c>
      <c r="B19" s="226" t="s">
        <v>20</v>
      </c>
      <c r="C19" s="64" t="s">
        <v>16</v>
      </c>
      <c r="D19" s="227">
        <f>[54]Д6_ГВ!S41+[54]Д6_ЦТП_ГВ!S41</f>
        <v>0</v>
      </c>
      <c r="E19" s="227">
        <f t="shared" ref="E19:E21" si="7">D19/$D$33*1000</f>
        <v>0</v>
      </c>
      <c r="F19" s="227">
        <f>[54]Д6_ЦТП_ГВ!$S$41</f>
        <v>0</v>
      </c>
      <c r="G19" s="227">
        <f t="shared" ref="G19:G21" si="8">F19/F$33*1000</f>
        <v>0</v>
      </c>
      <c r="H19" s="227">
        <f>[54]Д6_ЦТП_ГВ!$S$41</f>
        <v>0</v>
      </c>
      <c r="I19" s="227">
        <f>H19/H$33*1000</f>
        <v>0</v>
      </c>
      <c r="J19" s="227">
        <f>[54]Д6_ГВ!$S$41</f>
        <v>0</v>
      </c>
      <c r="K19" s="227">
        <f t="shared" ref="K19:K21" si="9">J19/J$33*1000</f>
        <v>0</v>
      </c>
      <c r="L19" s="227">
        <f>[54]Д6_ГВ!$S$41</f>
        <v>0</v>
      </c>
      <c r="M19" s="227">
        <f t="shared" ref="M19:M21" si="10">L19/L$33*1000</f>
        <v>0</v>
      </c>
    </row>
    <row r="20" spans="1:13" ht="22.5" x14ac:dyDescent="0.25">
      <c r="A20" s="225" t="s">
        <v>29</v>
      </c>
      <c r="B20" s="226" t="s">
        <v>22</v>
      </c>
      <c r="C20" s="64" t="s">
        <v>16</v>
      </c>
      <c r="D20" s="227">
        <f>[54]Д6_ТЕ!S43+[54]Д6_ЦТП_ТЕ!S43</f>
        <v>570.05701253484119</v>
      </c>
      <c r="E20" s="227">
        <f t="shared" si="7"/>
        <v>665.31054352933586</v>
      </c>
      <c r="F20" s="227">
        <f>[54]Д6_ЦТП_ГВ!$S$43</f>
        <v>0.43357247766228518</v>
      </c>
      <c r="G20" s="227">
        <f t="shared" si="8"/>
        <v>9.1714352970098449</v>
      </c>
      <c r="H20" s="227">
        <f>[54]Д6_ЦТП_ГВ!$S$43</f>
        <v>0.43357247766228518</v>
      </c>
      <c r="I20" s="227">
        <f>H20/H$33*1000</f>
        <v>9.1714352970098449</v>
      </c>
      <c r="J20" s="227">
        <f>[54]Д6_ГВ!$S$43</f>
        <v>19.736864403830424</v>
      </c>
      <c r="K20" s="227">
        <f t="shared" si="9"/>
        <v>24.37991594884695</v>
      </c>
      <c r="L20" s="227">
        <f>[54]Д6_ГВ!$S$43</f>
        <v>19.736864403830424</v>
      </c>
      <c r="M20" s="227">
        <f t="shared" si="10"/>
        <v>24.37991594884695</v>
      </c>
    </row>
    <row r="21" spans="1:13" ht="22.5" x14ac:dyDescent="0.25">
      <c r="A21" s="225" t="s">
        <v>30</v>
      </c>
      <c r="B21" s="226" t="s">
        <v>24</v>
      </c>
      <c r="C21" s="64" t="s">
        <v>16</v>
      </c>
      <c r="D21" s="227">
        <f>[54]Д6_ГВ!S42+[54]Д6_ЦТП_ГВ!S42</f>
        <v>0</v>
      </c>
      <c r="E21" s="227">
        <f t="shared" si="7"/>
        <v>0</v>
      </c>
      <c r="F21" s="227">
        <f>[54]Д6_ЦТП_ГВ!$S$42</f>
        <v>0</v>
      </c>
      <c r="G21" s="227">
        <f t="shared" si="8"/>
        <v>0</v>
      </c>
      <c r="H21" s="227">
        <f>[54]Д6_ЦТП_ГВ!$S$42</f>
        <v>0</v>
      </c>
      <c r="I21" s="227">
        <f>H21/H$33*1000</f>
        <v>0</v>
      </c>
      <c r="J21" s="227">
        <f>[54]Д6_ГВ!$S$42</f>
        <v>0</v>
      </c>
      <c r="K21" s="227">
        <f t="shared" si="9"/>
        <v>0</v>
      </c>
      <c r="L21" s="227">
        <f>[54]Д6_ГВ!$S$42</f>
        <v>0</v>
      </c>
      <c r="M21" s="227">
        <f t="shared" si="10"/>
        <v>0</v>
      </c>
    </row>
    <row r="22" spans="1:13" ht="25.5" x14ac:dyDescent="0.25">
      <c r="A22" s="220">
        <v>3</v>
      </c>
      <c r="B22" s="221" t="s">
        <v>31</v>
      </c>
      <c r="C22" s="222" t="s">
        <v>16</v>
      </c>
      <c r="D22" s="223">
        <f>SUM(D23:D26)</f>
        <v>32.27880016342786</v>
      </c>
      <c r="E22" s="224">
        <f>ROUND(E23+E24+E25+E26,2)</f>
        <v>37.67</v>
      </c>
      <c r="F22" s="223">
        <f t="shared" ref="F22" si="11">F23+F24+F25+F26</f>
        <v>0.5515581063328574</v>
      </c>
      <c r="G22" s="224">
        <f>ROUND(G23+G24+G25+G26,2)</f>
        <v>12.15</v>
      </c>
      <c r="H22" s="223">
        <f>H23+H24+H25+H26</f>
        <v>5.5768234451093343E-2</v>
      </c>
      <c r="I22" s="224">
        <f>ROUND(I23+I24+I25+I26,2)</f>
        <v>29.51</v>
      </c>
      <c r="J22" s="223">
        <f t="shared" ref="J22:L22" si="12">J23+J24+J25+J26</f>
        <v>31.352780227153094</v>
      </c>
      <c r="K22" s="224">
        <f>ROUND(K23+K24+K25+K26,2)</f>
        <v>38.83</v>
      </c>
      <c r="L22" s="223">
        <f t="shared" si="12"/>
        <v>0.318693595490815</v>
      </c>
      <c r="M22" s="224">
        <f>ROUND(M23+M24+M25+M26,2)</f>
        <v>143.54</v>
      </c>
    </row>
    <row r="23" spans="1:13" ht="25.5" x14ac:dyDescent="0.25">
      <c r="A23" s="225" t="s">
        <v>32</v>
      </c>
      <c r="B23" s="226" t="s">
        <v>33</v>
      </c>
      <c r="C23" s="64" t="s">
        <v>16</v>
      </c>
      <c r="D23" s="227">
        <f>F23+H23+J23+L23</f>
        <v>30.524523043851779</v>
      </c>
      <c r="E23" s="227">
        <f>D23/$D$34*1000</f>
        <v>35.625010430053329</v>
      </c>
      <c r="F23" s="227">
        <f>'[54]Д8.1_ГВ_Катег'!N33/'[54]Д8.1_ГВ_Катег'!$N$42*'[54]Д8.1_ГВ_Катег'!$N$52</f>
        <v>0.52590424092202681</v>
      </c>
      <c r="G23" s="227">
        <f>F23/F$34*1000</f>
        <v>11.587699966530993</v>
      </c>
      <c r="H23" s="227">
        <f>'[54]Д8.1_ГВ_Катег'!O33/'[54]Д8.1_ГВ_Катег'!$O$42*'[54]Д8.1_ГВ_Катег'!$O$52</f>
        <v>2.1895271607274551E-2</v>
      </c>
      <c r="I23" s="227">
        <f>H23/H$34*1000</f>
        <v>11.587699966530991</v>
      </c>
      <c r="J23" s="227">
        <f>'[54]Д8.1_ГВ_Катег'!Q33/'[54]Д8.1_ГВ_Катег'!$Q$42*'[54]Д8.1_ГВ_Катег'!$Q$52</f>
        <v>29.894511379378532</v>
      </c>
      <c r="K23" s="227">
        <f>J23/J$34*1000</f>
        <v>37.028678171069011</v>
      </c>
      <c r="L23" s="227">
        <f>'[54]Д8.1_ГВ_Катег'!R33/'[54]Д8.1_ГВ_Катег'!$R$42*'[54]Д8.1_ГВ_Катег'!$R$52</f>
        <v>8.2212151943945391E-2</v>
      </c>
      <c r="M23" s="227">
        <f>L23/L$34*1000</f>
        <v>37.028678171069011</v>
      </c>
    </row>
    <row r="24" spans="1:13" ht="22.5" x14ac:dyDescent="0.25">
      <c r="A24" s="225" t="s">
        <v>34</v>
      </c>
      <c r="B24" s="226" t="s">
        <v>20</v>
      </c>
      <c r="C24" s="64" t="s">
        <v>16</v>
      </c>
      <c r="D24" s="227">
        <f t="shared" ref="D24:D26" si="13">F24+H24+J24+L24</f>
        <v>0</v>
      </c>
      <c r="E24" s="227">
        <f t="shared" ref="E24:E26" si="14">D24/$D$34*1000</f>
        <v>0</v>
      </c>
      <c r="F24" s="227">
        <f>'[54]Д8.1_ГВ_Катег'!N34/'[54]Д8.1_ГВ_Катег'!$N$42*'[54]Д8.1_ГВ_Катег'!$N$52</f>
        <v>0</v>
      </c>
      <c r="G24" s="227">
        <f t="shared" ref="G24:G26" si="15">F24/F$34*1000</f>
        <v>0</v>
      </c>
      <c r="H24" s="227">
        <f>'[54]Д8.1_ГВ_Катег'!O34/'[54]Д8.1_ГВ_Катег'!$O$42*'[54]Д8.1_ГВ_Катег'!$O$52</f>
        <v>0</v>
      </c>
      <c r="I24" s="227">
        <f>H24/H$34*1000</f>
        <v>0</v>
      </c>
      <c r="J24" s="227">
        <f>'[54]Д8.1_ГВ_Катег'!Q34/'[54]Д8.1_ГВ_Катег'!$Q$42*'[54]Д8.1_ГВ_Катег'!$Q$52</f>
        <v>0</v>
      </c>
      <c r="K24" s="227">
        <f t="shared" ref="K24:K26" si="16">J24/J$34*1000</f>
        <v>0</v>
      </c>
      <c r="L24" s="227">
        <f>'[54]Д8.1_ГВ_Катег'!R34/'[54]Д8.1_ГВ_Катег'!$R$42*'[54]Д8.1_ГВ_Катег'!$R$52</f>
        <v>0</v>
      </c>
      <c r="M24" s="227">
        <f t="shared" ref="M24:M26" si="17">L24/L$34*1000</f>
        <v>0</v>
      </c>
    </row>
    <row r="25" spans="1:13" ht="22.5" x14ac:dyDescent="0.25">
      <c r="A25" s="225" t="s">
        <v>35</v>
      </c>
      <c r="B25" s="226" t="s">
        <v>22</v>
      </c>
      <c r="C25" s="64" t="s">
        <v>16</v>
      </c>
      <c r="D25" s="227">
        <f t="shared" si="13"/>
        <v>1.7542771195760811</v>
      </c>
      <c r="E25" s="227">
        <f t="shared" si="14"/>
        <v>2.0474076070679086</v>
      </c>
      <c r="F25" s="227">
        <f>'[54]Д8.1_ГВ_Катег'!N35/'[54]Д8.1_ГВ_Катег'!$N$42*'[54]Д8.1_ГВ_Катег'!$N$52</f>
        <v>2.5653865410830572E-2</v>
      </c>
      <c r="G25" s="227">
        <f t="shared" si="15"/>
        <v>0.5652536569039508</v>
      </c>
      <c r="H25" s="227">
        <f>'[54]Д8.1_ГВ_Катег'!O35/'[54]Д8.1_ГВ_Катег'!$O$42*'[54]Д8.1_ГВ_Катег'!$O$52</f>
        <v>3.3872962843818792E-2</v>
      </c>
      <c r="I25" s="227">
        <f>H25/H$34*1000</f>
        <v>17.926689262042128</v>
      </c>
      <c r="J25" s="227">
        <f>'[54]Д8.1_ГВ_Катег'!Q35/'[54]Д8.1_ГВ_Катег'!$Q$42*'[54]Д8.1_ГВ_Катег'!$Q$52</f>
        <v>1.4582688477745622</v>
      </c>
      <c r="K25" s="227">
        <f t="shared" si="16"/>
        <v>1.8062769839545854</v>
      </c>
      <c r="L25" s="227">
        <f>'[54]Д8.1_ГВ_Катег'!R35/'[54]Д8.1_ГВ_Катег'!$R$42*'[54]Д8.1_ГВ_Катег'!$R$52</f>
        <v>0.23648144354686959</v>
      </c>
      <c r="M25" s="227">
        <f t="shared" si="17"/>
        <v>106.512176843362</v>
      </c>
    </row>
    <row r="26" spans="1:13" ht="22.5" x14ac:dyDescent="0.25">
      <c r="A26" s="225" t="s">
        <v>36</v>
      </c>
      <c r="B26" s="226" t="s">
        <v>24</v>
      </c>
      <c r="C26" s="64" t="s">
        <v>16</v>
      </c>
      <c r="D26" s="227">
        <f t="shared" si="13"/>
        <v>0</v>
      </c>
      <c r="E26" s="227">
        <f t="shared" si="14"/>
        <v>0</v>
      </c>
      <c r="F26" s="227">
        <f>'[54]Д8.1_ГВ_Катег'!N39/'[54]Д8.1_ГВ_Катег'!$N$42*'[54]Д8.1_ГВ_Катег'!$N$52</f>
        <v>0</v>
      </c>
      <c r="G26" s="227">
        <f t="shared" si="15"/>
        <v>0</v>
      </c>
      <c r="H26" s="227">
        <f>'[54]Д8.1_ГВ_Катег'!O39/'[54]Д8.1_ГВ_Катег'!$O$42*'[54]Д8.1_ГВ_Катег'!$O$52</f>
        <v>0</v>
      </c>
      <c r="I26" s="227">
        <f>H26/H$34*1000</f>
        <v>0</v>
      </c>
      <c r="J26" s="227">
        <f>'[54]Д8.1_ГВ_Катег'!Q39/'[54]Д8.1_ГВ_Катег'!$Q$42*'[54]Д8.1_ГВ_Катег'!$Q$52</f>
        <v>0</v>
      </c>
      <c r="K26" s="227">
        <f t="shared" si="16"/>
        <v>0</v>
      </c>
      <c r="L26" s="227">
        <f>'[54]Д8.1_ГВ_Катег'!R39/'[54]Д8.1_ГВ_Катег'!$R$42*'[54]Д8.1_ГВ_Катег'!$R$52</f>
        <v>0</v>
      </c>
      <c r="M26" s="227">
        <f t="shared" si="17"/>
        <v>0</v>
      </c>
    </row>
    <row r="27" spans="1:13" ht="21" x14ac:dyDescent="0.25">
      <c r="A27" s="220">
        <v>4</v>
      </c>
      <c r="B27" s="229" t="s">
        <v>37</v>
      </c>
      <c r="C27" s="222" t="s">
        <v>16</v>
      </c>
      <c r="D27" s="223">
        <f>D28+D29+D30+D31</f>
        <v>128789.91097423479</v>
      </c>
      <c r="E27" s="230">
        <f>E12+E17+E22</f>
        <v>5734.43</v>
      </c>
      <c r="F27" s="223">
        <f t="shared" ref="F27" si="18">F28+F29+F30+F31</f>
        <v>128218.55891092346</v>
      </c>
      <c r="G27" s="224">
        <f>G12+G17+G22</f>
        <v>5085.0999999999995</v>
      </c>
      <c r="H27" s="223">
        <f>H28+H29+H30+H31</f>
        <v>128218.06312105159</v>
      </c>
      <c r="I27" s="224">
        <f>I12+I17+I22</f>
        <v>5102.46</v>
      </c>
      <c r="J27" s="223">
        <f>J28+J29+J30+J31</f>
        <v>128781.73785321639</v>
      </c>
      <c r="K27" s="224">
        <f>K12+K17+K22</f>
        <v>5092.7699999999995</v>
      </c>
      <c r="L27" s="223">
        <f t="shared" ref="L27" si="19">L28+L29+L30+L31</f>
        <v>128750.70376658472</v>
      </c>
      <c r="M27" s="224">
        <f>M12+M17+M22</f>
        <v>5197.4799999999996</v>
      </c>
    </row>
    <row r="28" spans="1:13" ht="22.5" x14ac:dyDescent="0.25">
      <c r="A28" s="225" t="s">
        <v>38</v>
      </c>
      <c r="B28" s="226" t="s">
        <v>39</v>
      </c>
      <c r="C28" s="64" t="s">
        <v>16</v>
      </c>
      <c r="D28" s="227">
        <f>F28</f>
        <v>120990.85372152091</v>
      </c>
      <c r="E28" s="227">
        <f>E13+E18+E23</f>
        <v>4821.5641199056354</v>
      </c>
      <c r="F28" s="227">
        <f>F13+F18+F23</f>
        <v>120990.85372152091</v>
      </c>
      <c r="G28" s="227">
        <f>G13+G18+G23</f>
        <v>4829.8596859039908</v>
      </c>
      <c r="H28" s="227">
        <f>H13+H18+H23</f>
        <v>120990.3497125516</v>
      </c>
      <c r="I28" s="227">
        <f t="shared" ref="I28:M31" si="20">I13+I18+I23</f>
        <v>4829.8596859039908</v>
      </c>
      <c r="J28" s="227">
        <f>J13+J18+J23</f>
        <v>121533.2967569053</v>
      </c>
      <c r="K28" s="227">
        <f t="shared" ref="K28:K31" si="21">K13+K18+K23</f>
        <v>4821.0796972243616</v>
      </c>
      <c r="L28" s="227">
        <f t="shared" si="20"/>
        <v>121503.48445767787</v>
      </c>
      <c r="M28" s="227">
        <f t="shared" si="20"/>
        <v>4821.0796972243616</v>
      </c>
    </row>
    <row r="29" spans="1:13" ht="16.149999999999999" customHeight="1" x14ac:dyDescent="0.25">
      <c r="A29" s="225" t="s">
        <v>40</v>
      </c>
      <c r="B29" s="226" t="s">
        <v>20</v>
      </c>
      <c r="C29" s="64" t="s">
        <v>16</v>
      </c>
      <c r="D29" s="227">
        <f>D14+D19+D24</f>
        <v>0</v>
      </c>
      <c r="E29" s="227">
        <f t="shared" ref="E29:I31" si="22">E14+E19+E24</f>
        <v>0</v>
      </c>
      <c r="F29" s="227">
        <f t="shared" si="22"/>
        <v>0</v>
      </c>
      <c r="G29" s="227">
        <f t="shared" si="22"/>
        <v>0</v>
      </c>
      <c r="H29" s="227">
        <f>H14+H19+H24</f>
        <v>0</v>
      </c>
      <c r="I29" s="227">
        <f t="shared" si="22"/>
        <v>0</v>
      </c>
      <c r="J29" s="227">
        <f>J14+J19+J24</f>
        <v>0</v>
      </c>
      <c r="K29" s="227">
        <f t="shared" si="21"/>
        <v>0</v>
      </c>
      <c r="L29" s="227">
        <f t="shared" si="20"/>
        <v>0</v>
      </c>
      <c r="M29" s="227">
        <f t="shared" si="20"/>
        <v>0</v>
      </c>
    </row>
    <row r="30" spans="1:13" ht="22.5" x14ac:dyDescent="0.25">
      <c r="A30" s="225" t="s">
        <v>41</v>
      </c>
      <c r="B30" s="226" t="s">
        <v>22</v>
      </c>
      <c r="C30" s="64" t="s">
        <v>16</v>
      </c>
      <c r="D30" s="227">
        <f>D15+D20+D25</f>
        <v>7799.057252713892</v>
      </c>
      <c r="E30" s="227">
        <f t="shared" si="22"/>
        <v>912.86438302497072</v>
      </c>
      <c r="F30" s="227">
        <f t="shared" si="22"/>
        <v>7227.7051894025481</v>
      </c>
      <c r="G30" s="227">
        <f t="shared" si="22"/>
        <v>255.24312084248078</v>
      </c>
      <c r="H30" s="227">
        <f>H15+H20+H25</f>
        <v>7227.7134084999807</v>
      </c>
      <c r="I30" s="227">
        <f t="shared" si="22"/>
        <v>272.60455644761896</v>
      </c>
      <c r="J30" s="227">
        <f>J15+J20+J25</f>
        <v>7248.4410963110804</v>
      </c>
      <c r="K30" s="227">
        <f t="shared" si="21"/>
        <v>271.6926248213685</v>
      </c>
      <c r="L30" s="227">
        <f t="shared" si="20"/>
        <v>7247.2193089068523</v>
      </c>
      <c r="M30" s="227">
        <f t="shared" si="20"/>
        <v>376.39852468077589</v>
      </c>
    </row>
    <row r="31" spans="1:13" ht="22.5" x14ac:dyDescent="0.25">
      <c r="A31" s="225" t="s">
        <v>42</v>
      </c>
      <c r="B31" s="226" t="s">
        <v>24</v>
      </c>
      <c r="C31" s="64" t="s">
        <v>16</v>
      </c>
      <c r="D31" s="227">
        <f>D16+D21+D26</f>
        <v>0</v>
      </c>
      <c r="E31" s="227">
        <f>E16+E21+E26</f>
        <v>0</v>
      </c>
      <c r="F31" s="227">
        <f t="shared" si="22"/>
        <v>0</v>
      </c>
      <c r="G31" s="227">
        <f t="shared" si="22"/>
        <v>0</v>
      </c>
      <c r="H31" s="227">
        <f>H16+H21+H26</f>
        <v>0</v>
      </c>
      <c r="I31" s="227">
        <f t="shared" si="22"/>
        <v>0</v>
      </c>
      <c r="J31" s="227">
        <f>J16+J21+J26</f>
        <v>0</v>
      </c>
      <c r="K31" s="227">
        <f t="shared" si="21"/>
        <v>0</v>
      </c>
      <c r="L31" s="227">
        <f t="shared" si="20"/>
        <v>0</v>
      </c>
      <c r="M31" s="227">
        <f t="shared" si="20"/>
        <v>0</v>
      </c>
    </row>
    <row r="32" spans="1:13" ht="40.5" customHeight="1" x14ac:dyDescent="0.25">
      <c r="A32" s="220">
        <v>5</v>
      </c>
      <c r="B32" s="231" t="s">
        <v>43</v>
      </c>
      <c r="C32" s="232" t="s">
        <v>44</v>
      </c>
      <c r="D32" s="223">
        <f>F32</f>
        <v>29438.112506721831</v>
      </c>
      <c r="E32" s="223"/>
      <c r="F32" s="233">
        <f>[54]Д4!$T$65</f>
        <v>29438.112506721831</v>
      </c>
      <c r="G32" s="223" t="s">
        <v>45</v>
      </c>
      <c r="H32" s="223">
        <f>F32</f>
        <v>29438.112506721831</v>
      </c>
      <c r="I32" s="223" t="s">
        <v>45</v>
      </c>
      <c r="J32" s="223">
        <f>F32</f>
        <v>29438.112506721831</v>
      </c>
      <c r="K32" s="223" t="s">
        <v>45</v>
      </c>
      <c r="L32" s="223">
        <f>F32</f>
        <v>29438.112506721831</v>
      </c>
      <c r="M32" s="223" t="s">
        <v>45</v>
      </c>
    </row>
    <row r="33" spans="1:13" s="234" customFormat="1" ht="39" customHeight="1" x14ac:dyDescent="0.25">
      <c r="A33" s="220" t="s">
        <v>183</v>
      </c>
      <c r="B33" s="221" t="s">
        <v>164</v>
      </c>
      <c r="C33" s="232" t="s">
        <v>44</v>
      </c>
      <c r="D33" s="223">
        <f>F33+J33</f>
        <v>856.82846616379447</v>
      </c>
      <c r="E33" s="223"/>
      <c r="F33" s="223">
        <f>[54]Д6_ЦТП_ГВ!S51</f>
        <v>47.274223021956274</v>
      </c>
      <c r="G33" s="223" t="s">
        <v>45</v>
      </c>
      <c r="H33" s="223">
        <f>F33</f>
        <v>47.274223021956274</v>
      </c>
      <c r="I33" s="223" t="s">
        <v>45</v>
      </c>
      <c r="J33" s="233">
        <f>[54]Д6_ГВ!$S$51</f>
        <v>809.55424314183824</v>
      </c>
      <c r="K33" s="223" t="s">
        <v>45</v>
      </c>
      <c r="L33" s="233">
        <f>[54]Д6_ГВ!$S$51</f>
        <v>809.55424314183824</v>
      </c>
      <c r="M33" s="223" t="s">
        <v>45</v>
      </c>
    </row>
    <row r="34" spans="1:13" ht="39" customHeight="1" x14ac:dyDescent="0.25">
      <c r="A34" s="235" t="s">
        <v>46</v>
      </c>
      <c r="B34" s="221" t="s">
        <v>165</v>
      </c>
      <c r="C34" s="232"/>
      <c r="D34" s="223">
        <f>F34+H34+J34+L34</f>
        <v>856.82846616379447</v>
      </c>
      <c r="E34" s="223"/>
      <c r="F34" s="233">
        <f>'[54]Д8.1_ГВ_Катег'!$N$52</f>
        <v>45.38469605193503</v>
      </c>
      <c r="G34" s="223" t="s">
        <v>45</v>
      </c>
      <c r="H34" s="233">
        <f>'[54]Д8.1_ГВ_Катег'!$O$52</f>
        <v>1.889526970021242</v>
      </c>
      <c r="I34" s="223" t="s">
        <v>45</v>
      </c>
      <c r="J34" s="223">
        <f>'[54]Д8.1_ГВ_Катег'!Q52</f>
        <v>807.33401395720102</v>
      </c>
      <c r="K34" s="223" t="s">
        <v>45</v>
      </c>
      <c r="L34" s="223">
        <f>'[54]Д8.1_ГВ_Катег'!R52</f>
        <v>2.220229184637188</v>
      </c>
      <c r="M34" s="223" t="s">
        <v>45</v>
      </c>
    </row>
    <row r="35" spans="1:13" ht="18.75" customHeight="1" x14ac:dyDescent="0.25">
      <c r="A35" s="446" t="s">
        <v>166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8"/>
    </row>
    <row r="36" spans="1:13" x14ac:dyDescent="0.25">
      <c r="A36" s="449" t="s">
        <v>4</v>
      </c>
      <c r="B36" s="452" t="s">
        <v>5</v>
      </c>
      <c r="C36" s="455" t="s">
        <v>6</v>
      </c>
      <c r="D36" s="458" t="s">
        <v>7</v>
      </c>
      <c r="E36" s="387"/>
      <c r="F36" s="461" t="s">
        <v>8</v>
      </c>
      <c r="G36" s="461"/>
      <c r="H36" s="461"/>
      <c r="I36" s="461"/>
      <c r="J36" s="461"/>
      <c r="K36" s="461"/>
      <c r="L36" s="461"/>
      <c r="M36" s="461"/>
    </row>
    <row r="37" spans="1:13" ht="60" customHeight="1" x14ac:dyDescent="0.25">
      <c r="A37" s="450"/>
      <c r="B37" s="453"/>
      <c r="C37" s="456"/>
      <c r="D37" s="459"/>
      <c r="E37" s="438"/>
      <c r="F37" s="462" t="s">
        <v>9</v>
      </c>
      <c r="G37" s="463"/>
      <c r="H37" s="463"/>
      <c r="I37" s="464"/>
      <c r="J37" s="462" t="s">
        <v>10</v>
      </c>
      <c r="K37" s="463"/>
      <c r="L37" s="463"/>
      <c r="M37" s="464"/>
    </row>
    <row r="38" spans="1:13" ht="27.75" customHeight="1" x14ac:dyDescent="0.25">
      <c r="A38" s="450"/>
      <c r="B38" s="453"/>
      <c r="C38" s="456"/>
      <c r="D38" s="460"/>
      <c r="E38" s="389"/>
      <c r="F38" s="441" t="s">
        <v>11</v>
      </c>
      <c r="G38" s="442"/>
      <c r="H38" s="441" t="s">
        <v>12</v>
      </c>
      <c r="I38" s="442"/>
      <c r="J38" s="441" t="s">
        <v>11</v>
      </c>
      <c r="K38" s="442"/>
      <c r="L38" s="441" t="s">
        <v>12</v>
      </c>
      <c r="M38" s="442"/>
    </row>
    <row r="39" spans="1:13" x14ac:dyDescent="0.25">
      <c r="A39" s="451"/>
      <c r="B39" s="454"/>
      <c r="C39" s="457"/>
      <c r="D39" s="219" t="s">
        <v>13</v>
      </c>
      <c r="E39" s="236" t="s">
        <v>167</v>
      </c>
      <c r="F39" s="64" t="s">
        <v>13</v>
      </c>
      <c r="G39" s="236" t="s">
        <v>167</v>
      </c>
      <c r="H39" s="64" t="s">
        <v>13</v>
      </c>
      <c r="I39" s="236" t="s">
        <v>167</v>
      </c>
      <c r="J39" s="64" t="s">
        <v>13</v>
      </c>
      <c r="K39" s="236" t="s">
        <v>167</v>
      </c>
      <c r="L39" s="64" t="s">
        <v>13</v>
      </c>
      <c r="M39" s="236" t="s">
        <v>167</v>
      </c>
    </row>
    <row r="40" spans="1:13" x14ac:dyDescent="0.25">
      <c r="A40" s="130">
        <v>1</v>
      </c>
      <c r="B40" s="64">
        <v>2</v>
      </c>
      <c r="C40" s="64">
        <v>3</v>
      </c>
      <c r="D40" s="64">
        <v>4</v>
      </c>
      <c r="E40" s="10">
        <v>5</v>
      </c>
      <c r="F40" s="64">
        <v>10</v>
      </c>
      <c r="G40" s="10">
        <v>11</v>
      </c>
      <c r="H40" s="64">
        <v>12</v>
      </c>
      <c r="I40" s="10">
        <v>13</v>
      </c>
      <c r="J40" s="64">
        <v>14</v>
      </c>
      <c r="K40" s="10">
        <v>15</v>
      </c>
      <c r="L40" s="64">
        <v>16</v>
      </c>
      <c r="M40" s="10">
        <v>17</v>
      </c>
    </row>
    <row r="41" spans="1:13" ht="38.25" x14ac:dyDescent="0.25">
      <c r="A41" s="237" t="s">
        <v>48</v>
      </c>
      <c r="B41" s="221" t="s">
        <v>168</v>
      </c>
      <c r="C41" s="238"/>
      <c r="D41" s="239">
        <f>F41+H41+J41+L41</f>
        <v>856.82846616379447</v>
      </c>
      <c r="E41" s="168" t="s">
        <v>45</v>
      </c>
      <c r="F41" s="240">
        <f>'[54]Д8.1_ГВ_Катег'!$N$52</f>
        <v>45.38469605193503</v>
      </c>
      <c r="G41" s="14" t="s">
        <v>45</v>
      </c>
      <c r="H41" s="240">
        <f>'[54]Д8.1_ГВ_Катег'!O52</f>
        <v>1.889526970021242</v>
      </c>
      <c r="I41" s="14" t="s">
        <v>45</v>
      </c>
      <c r="J41" s="223">
        <f>'[54]Д8.1_ГВ_Катег'!Q52</f>
        <v>807.33401395720102</v>
      </c>
      <c r="K41" s="14" t="s">
        <v>45</v>
      </c>
      <c r="L41" s="223">
        <f>'[54]Д8.1_ГВ_Катег'!R52</f>
        <v>2.220229184637188</v>
      </c>
      <c r="M41" s="14" t="s">
        <v>45</v>
      </c>
    </row>
    <row r="42" spans="1:13" ht="18.75" customHeight="1" x14ac:dyDescent="0.25">
      <c r="A42" s="170" t="s">
        <v>50</v>
      </c>
      <c r="B42" s="171" t="s">
        <v>169</v>
      </c>
      <c r="C42" s="172"/>
      <c r="D42" s="173">
        <f>F42+H42+J42+L42</f>
        <v>18024.485142110192</v>
      </c>
      <c r="E42" s="168" t="s">
        <v>45</v>
      </c>
      <c r="F42" s="174">
        <f>[54]м3!$P$32</f>
        <v>957.54177856976685</v>
      </c>
      <c r="G42" s="174" t="s">
        <v>77</v>
      </c>
      <c r="H42" s="174">
        <f>[54]м3!$P$12</f>
        <v>40.28715094385386</v>
      </c>
      <c r="I42" s="174" t="s">
        <v>77</v>
      </c>
      <c r="J42" s="174">
        <f>[54]м3!$P$43</f>
        <v>16980.828323991922</v>
      </c>
      <c r="K42" s="174" t="s">
        <v>77</v>
      </c>
      <c r="L42" s="174">
        <f>[54]м3!$P$22</f>
        <v>45.827888604651179</v>
      </c>
      <c r="M42" s="174" t="s">
        <v>77</v>
      </c>
    </row>
    <row r="43" spans="1:13" s="241" customFormat="1" ht="17.25" customHeight="1" x14ac:dyDescent="0.3">
      <c r="A43" s="175">
        <v>9</v>
      </c>
      <c r="B43" s="16" t="s">
        <v>170</v>
      </c>
      <c r="C43" s="57"/>
      <c r="D43" s="176">
        <v>11.54</v>
      </c>
      <c r="E43" s="176" t="s">
        <v>77</v>
      </c>
      <c r="F43" s="176" t="s">
        <v>77</v>
      </c>
      <c r="G43" s="176">
        <f>D43</f>
        <v>11.54</v>
      </c>
      <c r="H43" s="176" t="s">
        <v>77</v>
      </c>
      <c r="I43" s="176">
        <f>D43</f>
        <v>11.54</v>
      </c>
      <c r="J43" s="176" t="s">
        <v>77</v>
      </c>
      <c r="K43" s="176">
        <f>D43</f>
        <v>11.54</v>
      </c>
      <c r="L43" s="176" t="s">
        <v>77</v>
      </c>
      <c r="M43" s="176">
        <f>D43</f>
        <v>11.54</v>
      </c>
    </row>
    <row r="44" spans="1:13" ht="25.5" customHeight="1" x14ac:dyDescent="0.25">
      <c r="A44" s="177">
        <v>10</v>
      </c>
      <c r="B44" s="12" t="s">
        <v>171</v>
      </c>
      <c r="C44" s="57"/>
      <c r="D44" s="168">
        <f>D45+D48</f>
        <v>4571.5355552604824</v>
      </c>
      <c r="E44" s="168">
        <f>D44*1000/D42</f>
        <v>253.62918936198119</v>
      </c>
      <c r="F44" s="178">
        <f>F45+F48</f>
        <v>241.83575001838989</v>
      </c>
      <c r="G44" s="179">
        <f>F44*1000/$F$42</f>
        <v>252.55895401202034</v>
      </c>
      <c r="H44" s="178">
        <f>H45+H48</f>
        <v>10.106149505346661</v>
      </c>
      <c r="I44" s="179">
        <f>H44*1000/$H$42</f>
        <v>250.85292130563127</v>
      </c>
      <c r="J44" s="178">
        <f>J45+J48</f>
        <v>4307.5252051196803</v>
      </c>
      <c r="K44" s="179">
        <f>J44*1000/$J$42</f>
        <v>253.66991073301483</v>
      </c>
      <c r="L44" s="178">
        <f>L45+L48</f>
        <v>12.068450617065766</v>
      </c>
      <c r="M44" s="179">
        <f>L44*1000/$L$42</f>
        <v>263.34293340847717</v>
      </c>
    </row>
    <row r="45" spans="1:13" s="242" customFormat="1" ht="25.5" x14ac:dyDescent="0.25">
      <c r="A45" s="180" t="s">
        <v>184</v>
      </c>
      <c r="B45" s="16" t="s">
        <v>173</v>
      </c>
      <c r="C45" s="183"/>
      <c r="D45" s="168">
        <f>F45+H45+J45+L45</f>
        <v>4363.5329967205307</v>
      </c>
      <c r="E45" s="181">
        <f>D45*1000/$D$42</f>
        <v>242.0891893619812</v>
      </c>
      <c r="F45" s="182">
        <f>G27*F41/1000</f>
        <v>230.78571789369479</v>
      </c>
      <c r="G45" s="181">
        <f t="shared" ref="G45:G48" si="23">F45*1000/$F$42</f>
        <v>241.01895401202032</v>
      </c>
      <c r="H45" s="182">
        <f>I27*H41/1000</f>
        <v>9.6412357834545865</v>
      </c>
      <c r="I45" s="181">
        <f t="shared" ref="I45:I48" si="24">H45*1000/$H$42</f>
        <v>239.31292130563128</v>
      </c>
      <c r="J45" s="182">
        <f>K27*J41/1000</f>
        <v>4111.5664462608138</v>
      </c>
      <c r="K45" s="181">
        <f t="shared" ref="K45:K48" si="25">J45*1000/$J$42</f>
        <v>242.12991073301481</v>
      </c>
      <c r="L45" s="182">
        <f>M27*L41/1000</f>
        <v>11.539596782568092</v>
      </c>
      <c r="M45" s="181">
        <f t="shared" ref="M45:M48" si="26">L45*1000/$L$42</f>
        <v>251.80293340847717</v>
      </c>
    </row>
    <row r="46" spans="1:13" s="242" customFormat="1" ht="25.5" x14ac:dyDescent="0.25">
      <c r="A46" s="180" t="s">
        <v>185</v>
      </c>
      <c r="B46" s="184" t="s">
        <v>33</v>
      </c>
      <c r="C46" s="183"/>
      <c r="D46" s="185">
        <f t="shared" ref="D46:D48" si="27">F46+H46+J46+L46</f>
        <v>4131.2533893691316</v>
      </c>
      <c r="E46" s="181">
        <f>D46*1000/$D$42</f>
        <v>229.20229658695652</v>
      </c>
      <c r="F46" s="182">
        <f>G28*F41/1000</f>
        <v>219.20171381824701</v>
      </c>
      <c r="G46" s="181">
        <f t="shared" si="23"/>
        <v>228.9213052882746</v>
      </c>
      <c r="H46" s="182">
        <f>I28*H41/1000</f>
        <v>9.1261501379339158</v>
      </c>
      <c r="I46" s="181">
        <f t="shared" si="24"/>
        <v>226.52756335767111</v>
      </c>
      <c r="J46" s="182">
        <f>K28*J41/1000</f>
        <v>3892.221623567711</v>
      </c>
      <c r="K46" s="181">
        <f t="shared" si="25"/>
        <v>229.21270678347639</v>
      </c>
      <c r="L46" s="182">
        <f>M28*L41/1000</f>
        <v>10.703901845239345</v>
      </c>
      <c r="M46" s="181">
        <f t="shared" si="26"/>
        <v>233.5674230506221</v>
      </c>
    </row>
    <row r="47" spans="1:13" s="242" customFormat="1" x14ac:dyDescent="0.25">
      <c r="A47" s="180" t="s">
        <v>186</v>
      </c>
      <c r="B47" s="184" t="s">
        <v>22</v>
      </c>
      <c r="C47" s="183"/>
      <c r="D47" s="185">
        <f t="shared" si="27"/>
        <v>232.28161346949571</v>
      </c>
      <c r="E47" s="181">
        <f>D47*1000/$D$42</f>
        <v>12.887004074630763</v>
      </c>
      <c r="F47" s="182">
        <f>G30*F41/1000</f>
        <v>11.584131458783313</v>
      </c>
      <c r="G47" s="181">
        <f t="shared" si="23"/>
        <v>12.097781755367334</v>
      </c>
      <c r="H47" s="182">
        <f>I30*H41/1000</f>
        <v>0.51509366155845404</v>
      </c>
      <c r="I47" s="181">
        <f t="shared" si="24"/>
        <v>12.785556920525696</v>
      </c>
      <c r="J47" s="182">
        <f>K30*J41/1000</f>
        <v>219.3466973596033</v>
      </c>
      <c r="K47" s="181">
        <f t="shared" si="25"/>
        <v>12.917314348540472</v>
      </c>
      <c r="L47" s="182">
        <f>M30*L41/1000</f>
        <v>0.83569098955063947</v>
      </c>
      <c r="M47" s="181">
        <f t="shared" si="26"/>
        <v>18.235424214281242</v>
      </c>
    </row>
    <row r="48" spans="1:13" s="242" customFormat="1" ht="25.5" x14ac:dyDescent="0.25">
      <c r="A48" s="186" t="s">
        <v>187</v>
      </c>
      <c r="B48" s="16" t="s">
        <v>177</v>
      </c>
      <c r="C48" s="206"/>
      <c r="D48" s="168">
        <f t="shared" si="27"/>
        <v>208.00255853995162</v>
      </c>
      <c r="E48" s="181">
        <f>D48*1000/$D$42</f>
        <v>11.540000000000001</v>
      </c>
      <c r="F48" s="187">
        <f>F42*G43/1000</f>
        <v>11.050032124695107</v>
      </c>
      <c r="G48" s="181">
        <f t="shared" si="23"/>
        <v>11.54</v>
      </c>
      <c r="H48" s="187">
        <f>H42*I43/1000</f>
        <v>0.46491372189207353</v>
      </c>
      <c r="I48" s="181">
        <f t="shared" si="24"/>
        <v>11.54</v>
      </c>
      <c r="J48" s="187">
        <f>J42*K43/1000</f>
        <v>195.95875885886676</v>
      </c>
      <c r="K48" s="181">
        <f t="shared" si="25"/>
        <v>11.54</v>
      </c>
      <c r="L48" s="187">
        <f>L42*M43/1000</f>
        <v>0.52885383449767465</v>
      </c>
      <c r="M48" s="181">
        <f t="shared" si="26"/>
        <v>11.54</v>
      </c>
    </row>
    <row r="49" spans="1:13" ht="47.25" x14ac:dyDescent="0.25">
      <c r="A49" s="188">
        <v>11</v>
      </c>
      <c r="B49" s="243" t="s">
        <v>192</v>
      </c>
      <c r="C49" s="190"/>
      <c r="D49" s="191" t="s">
        <v>45</v>
      </c>
      <c r="E49" s="244">
        <f>E44*1.2</f>
        <v>304.35502723437742</v>
      </c>
      <c r="F49" s="193" t="s">
        <v>179</v>
      </c>
      <c r="G49" s="244">
        <f>G44*1.2</f>
        <v>303.07074481442442</v>
      </c>
      <c r="H49" s="193" t="s">
        <v>179</v>
      </c>
      <c r="I49" s="244">
        <f>I44*1.2</f>
        <v>301.02350556675754</v>
      </c>
      <c r="J49" s="193" t="s">
        <v>179</v>
      </c>
      <c r="K49" s="244">
        <f>K44*1.2</f>
        <v>304.40389287961779</v>
      </c>
      <c r="L49" s="193" t="s">
        <v>179</v>
      </c>
      <c r="M49" s="244">
        <f>M44*1.2</f>
        <v>316.01152009017261</v>
      </c>
    </row>
    <row r="50" spans="1:13" x14ac:dyDescent="0.25">
      <c r="A50" s="245"/>
      <c r="E50" s="6"/>
      <c r="G50" s="6"/>
      <c r="I50" s="6"/>
      <c r="K50" s="6"/>
      <c r="M50" s="6"/>
    </row>
    <row r="51" spans="1:13" x14ac:dyDescent="0.25">
      <c r="A51" s="245"/>
      <c r="E51" s="6"/>
      <c r="G51" s="6"/>
      <c r="I51" s="6"/>
      <c r="K51" s="6"/>
      <c r="M51" s="6"/>
    </row>
    <row r="52" spans="1:13" ht="16.5" x14ac:dyDescent="0.25">
      <c r="A52" s="247"/>
      <c r="B52" s="248" t="s">
        <v>61</v>
      </c>
      <c r="C52" s="249"/>
      <c r="D52" s="443" t="s">
        <v>62</v>
      </c>
      <c r="E52" s="443"/>
      <c r="F52" s="250"/>
      <c r="G52" s="440" t="s">
        <v>63</v>
      </c>
      <c r="H52" s="440"/>
      <c r="I52" s="41"/>
      <c r="J52" s="251"/>
      <c r="K52" s="41"/>
      <c r="L52" s="251"/>
      <c r="M52" s="41"/>
    </row>
    <row r="53" spans="1:13" x14ac:dyDescent="0.25">
      <c r="A53" s="247"/>
      <c r="B53" s="252"/>
      <c r="C53" s="253"/>
      <c r="D53" s="444" t="s">
        <v>64</v>
      </c>
      <c r="E53" s="444"/>
      <c r="F53" s="445"/>
      <c r="G53" s="445"/>
      <c r="H53" s="251"/>
      <c r="I53" s="41"/>
      <c r="J53" s="251"/>
      <c r="K53" s="41"/>
      <c r="L53" s="251"/>
      <c r="M53" s="41"/>
    </row>
    <row r="57" spans="1:13" x14ac:dyDescent="0.25">
      <c r="B57" s="254"/>
      <c r="C57" s="255"/>
      <c r="D57" s="251"/>
      <c r="E57" s="251"/>
      <c r="F57" s="251"/>
      <c r="G57" s="251"/>
      <c r="H57" s="251"/>
      <c r="I57" s="251"/>
      <c r="J57" s="251"/>
      <c r="K57" s="251"/>
      <c r="L57" s="256"/>
      <c r="M57" s="256"/>
    </row>
    <row r="58" spans="1:13" x14ac:dyDescent="0.25">
      <c r="B58" s="256"/>
      <c r="C58" s="255"/>
      <c r="D58" s="256"/>
      <c r="E58" s="256"/>
      <c r="F58" s="256"/>
      <c r="G58" s="257"/>
      <c r="H58" s="256"/>
      <c r="I58" s="257"/>
      <c r="J58" s="257"/>
      <c r="K58" s="257"/>
      <c r="L58" s="256"/>
      <c r="M58" s="256"/>
    </row>
    <row r="59" spans="1:13" x14ac:dyDescent="0.25">
      <c r="B59" s="256"/>
      <c r="C59" s="255"/>
      <c r="D59" s="256"/>
      <c r="E59" s="256"/>
      <c r="F59" s="256"/>
      <c r="G59" s="256"/>
      <c r="H59" s="256"/>
      <c r="I59" s="256"/>
      <c r="J59" s="256"/>
      <c r="K59" s="256"/>
      <c r="L59" s="256"/>
      <c r="M59" s="256"/>
    </row>
    <row r="60" spans="1:13" x14ac:dyDescent="0.25">
      <c r="B60" s="256"/>
      <c r="C60" s="255"/>
      <c r="D60" s="256"/>
      <c r="E60" s="256"/>
      <c r="F60" s="256"/>
      <c r="G60" s="256"/>
      <c r="H60" s="256"/>
      <c r="I60" s="256"/>
      <c r="J60" s="256"/>
      <c r="K60" s="256"/>
      <c r="L60" s="256"/>
      <c r="M60" s="256"/>
    </row>
    <row r="61" spans="1:13" x14ac:dyDescent="0.25">
      <c r="B61" s="254"/>
      <c r="C61" s="255"/>
      <c r="D61" s="251"/>
      <c r="E61" s="251"/>
      <c r="F61" s="251"/>
      <c r="G61" s="251"/>
      <c r="H61" s="251"/>
      <c r="I61" s="251"/>
      <c r="J61" s="251"/>
      <c r="K61" s="251"/>
      <c r="L61" s="256"/>
      <c r="M61" s="256"/>
    </row>
    <row r="62" spans="1:13" x14ac:dyDescent="0.25">
      <c r="B62" s="256"/>
      <c r="C62" s="255"/>
      <c r="D62" s="256"/>
      <c r="E62" s="256"/>
      <c r="F62" s="256"/>
      <c r="G62" s="257"/>
      <c r="H62" s="256"/>
      <c r="I62" s="257"/>
      <c r="J62" s="257"/>
      <c r="K62" s="257"/>
      <c r="L62" s="256"/>
      <c r="M62" s="256"/>
    </row>
  </sheetData>
  <mergeCells count="32">
    <mergeCell ref="A7:A10"/>
    <mergeCell ref="B7:B10"/>
    <mergeCell ref="C7:C10"/>
    <mergeCell ref="D7:E9"/>
    <mergeCell ref="F7:M7"/>
    <mergeCell ref="G1:M1"/>
    <mergeCell ref="A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G52:H52"/>
    <mergeCell ref="D53:E53"/>
    <mergeCell ref="F53:G53"/>
  </mergeCells>
  <conditionalFormatting sqref="B1">
    <cfRule type="containsText" dxfId="40" priority="30" operator="containsText" text="Для корек">
      <formula>NOT(ISERROR(SEARCH("Для корек",B1)))</formula>
    </cfRule>
  </conditionalFormatting>
  <conditionalFormatting sqref="D33:I33 D17:I26 D27:K32 E34:J34 D12:K16 D57:K57 D61:K61 E49 E43 F41:J41 F42:M49">
    <cfRule type="expression" dxfId="39" priority="29">
      <formula>D12="ПОМИЛКА"</formula>
    </cfRule>
  </conditionalFormatting>
  <conditionalFormatting sqref="L12:M12 M18:M21 L27:M32 L34:M34 M33 L17:M17 M13:M16">
    <cfRule type="expression" dxfId="38" priority="28">
      <formula>L12="ПОМИЛКА"</formula>
    </cfRule>
  </conditionalFormatting>
  <conditionalFormatting sqref="L18:L21">
    <cfRule type="expression" dxfId="37" priority="27">
      <formula>L18="ПОМИЛКА"</formula>
    </cfRule>
  </conditionalFormatting>
  <conditionalFormatting sqref="J17:K17 K18:K21">
    <cfRule type="expression" dxfId="36" priority="26">
      <formula>J17="ПОМИЛКА"</formula>
    </cfRule>
  </conditionalFormatting>
  <conditionalFormatting sqref="J18:J21">
    <cfRule type="expression" dxfId="35" priority="25">
      <formula>J18="ПОМИЛКА"</formula>
    </cfRule>
  </conditionalFormatting>
  <conditionalFormatting sqref="K33:K34">
    <cfRule type="expression" dxfId="34" priority="24">
      <formula>K33="ПОМИЛКА"</formula>
    </cfRule>
  </conditionalFormatting>
  <conditionalFormatting sqref="J22:K22">
    <cfRule type="expression" dxfId="33" priority="23">
      <formula>J22="ПОМИЛКА"</formula>
    </cfRule>
  </conditionalFormatting>
  <conditionalFormatting sqref="L22:M22">
    <cfRule type="expression" dxfId="32" priority="22">
      <formula>L22="ПОМИЛКА"</formula>
    </cfRule>
  </conditionalFormatting>
  <conditionalFormatting sqref="D34">
    <cfRule type="expression" dxfId="31" priority="21">
      <formula>D34="ПОМИЛКА"</formula>
    </cfRule>
  </conditionalFormatting>
  <conditionalFormatting sqref="J23:K26">
    <cfRule type="expression" dxfId="30" priority="20">
      <formula>J23="ПОМИЛКА"</formula>
    </cfRule>
  </conditionalFormatting>
  <conditionalFormatting sqref="L23:M26">
    <cfRule type="expression" dxfId="29" priority="19">
      <formula>L23="ПОМИЛКА"</formula>
    </cfRule>
  </conditionalFormatting>
  <conditionalFormatting sqref="L43:M43 L41">
    <cfRule type="expression" dxfId="28" priority="16">
      <formula>L41="ПОМИЛКА"</formula>
    </cfRule>
  </conditionalFormatting>
  <conditionalFormatting sqref="E41">
    <cfRule type="expression" dxfId="27" priority="14">
      <formula>E41="ПОМИЛКА"</formula>
    </cfRule>
  </conditionalFormatting>
  <conditionalFormatting sqref="D41:D43">
    <cfRule type="expression" dxfId="26" priority="17">
      <formula>D41="ПОМИЛКА"</formula>
    </cfRule>
  </conditionalFormatting>
  <conditionalFormatting sqref="K43">
    <cfRule type="expression" dxfId="25" priority="15">
      <formula>K43="ПОМИЛКА"</formula>
    </cfRule>
  </conditionalFormatting>
  <conditionalFormatting sqref="M41 K41">
    <cfRule type="expression" dxfId="24" priority="13">
      <formula>K41="ПОМИЛКА"</formula>
    </cfRule>
  </conditionalFormatting>
  <conditionalFormatting sqref="E42:E43">
    <cfRule type="expression" dxfId="23" priority="12">
      <formula>E42="ПОМИЛКА"</formula>
    </cfRule>
  </conditionalFormatting>
  <conditionalFormatting sqref="D49">
    <cfRule type="expression" dxfId="22" priority="11">
      <formula>D49="ПОМИЛКА"</formula>
    </cfRule>
  </conditionalFormatting>
  <conditionalFormatting sqref="D43">
    <cfRule type="expression" dxfId="21" priority="10">
      <formula>D43="ПОМИЛКА"</formula>
    </cfRule>
  </conditionalFormatting>
  <conditionalFormatting sqref="L42:M42">
    <cfRule type="expression" dxfId="20" priority="9">
      <formula>L42="ПОМИЛКА"</formula>
    </cfRule>
  </conditionalFormatting>
  <conditionalFormatting sqref="K42">
    <cfRule type="expression" dxfId="19" priority="8">
      <formula>K42="ПОМИЛКА"</formula>
    </cfRule>
  </conditionalFormatting>
  <conditionalFormatting sqref="E44">
    <cfRule type="expression" dxfId="18" priority="7">
      <formula>E44="ПОМИЛКА"</formula>
    </cfRule>
  </conditionalFormatting>
  <conditionalFormatting sqref="E45:E48">
    <cfRule type="expression" dxfId="17" priority="6">
      <formula>E45="ПОМИЛКА"</formula>
    </cfRule>
  </conditionalFormatting>
  <conditionalFormatting sqref="D44:D48">
    <cfRule type="expression" dxfId="16" priority="5">
      <formula>D44="ПОМИЛКА"</formula>
    </cfRule>
  </conditionalFormatting>
  <conditionalFormatting sqref="J33">
    <cfRule type="expression" dxfId="15" priority="4">
      <formula>J33="ПОМИЛКА"</formula>
    </cfRule>
  </conditionalFormatting>
  <conditionalFormatting sqref="L33">
    <cfRule type="expression" dxfId="14" priority="3">
      <formula>L33="ПОМИЛКА"</formula>
    </cfRule>
  </conditionalFormatting>
  <conditionalFormatting sqref="L13:L16">
    <cfRule type="expression" dxfId="13" priority="2">
      <formula>L13="ПОМИЛКА"</formula>
    </cfRule>
  </conditionalFormatting>
  <conditionalFormatting sqref="G52">
    <cfRule type="expression" dxfId="12" priority="1">
      <formula>G52="ПОМИЛКА"</formula>
    </cfRule>
  </conditionalFormatting>
  <printOptions horizontalCentered="1"/>
  <pageMargins left="0.35433070866141736" right="0.19685039370078741" top="0.55118110236220474" bottom="0" header="0.31496062992125984" footer="0.31496062992125984"/>
  <pageSetup paperSize="9" scale="64" fitToHeight="2" orientation="landscape" blackAndWhite="1" r:id="rId1"/>
  <rowBreaks count="1" manualBreakCount="1">
    <brk id="34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A93D4DC2-DD75-47D8-9B5D-9051BE6C59B4}">
            <xm:f>'E:\ЗАТВЕРДЖЕНІ  тарифи(флешка)\Коригування тарифів\2022 рік\01.03.2022\[ФІНІШ Тариф  з 01.03.2022 газ 28 164,16 (уточнено) !!!.xlsx]Д9.2_ГВ'!#REF!="ПОМИЛКА"</xm:f>
            <x14:dxf>
              <fill>
                <patternFill>
                  <bgColor rgb="FFFF0000"/>
                </patternFill>
              </fill>
            </x14:dxf>
          </x14:cfRule>
          <xm:sqref>H53:M53 I52:M52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  <pageSetUpPr fitToPage="1"/>
  </sheetPr>
  <dimension ref="A1:D57"/>
  <sheetViews>
    <sheetView view="pageBreakPreview" topLeftCell="A34" zoomScale="115" zoomScaleNormal="90" zoomScaleSheetLayoutView="115" workbookViewId="0">
      <selection activeCell="A2" sqref="A2:D2"/>
    </sheetView>
  </sheetViews>
  <sheetFormatPr defaultColWidth="9.140625" defaultRowHeight="15" x14ac:dyDescent="0.25"/>
  <cols>
    <col min="1" max="1" width="7.7109375" style="6" customWidth="1"/>
    <col min="2" max="2" width="69.42578125" style="6" customWidth="1"/>
    <col min="3" max="3" width="23" style="6" customWidth="1"/>
    <col min="4" max="4" width="15.28515625" style="6" customWidth="1"/>
    <col min="5" max="16384" width="9.140625" style="6"/>
  </cols>
  <sheetData>
    <row r="1" spans="1:4" ht="63.75" customHeight="1" x14ac:dyDescent="0.25">
      <c r="A1" s="1"/>
      <c r="C1" s="375" t="s">
        <v>193</v>
      </c>
      <c r="D1" s="375"/>
    </row>
    <row r="2" spans="1:4" ht="33.75" customHeight="1" x14ac:dyDescent="0.25">
      <c r="A2" s="384" t="s">
        <v>194</v>
      </c>
      <c r="B2" s="384"/>
      <c r="C2" s="384"/>
      <c r="D2" s="384"/>
    </row>
    <row r="3" spans="1:4" ht="17.25" customHeight="1" x14ac:dyDescent="0.25">
      <c r="A3" s="1"/>
      <c r="B3" s="385" t="str">
        <f>'[54]1_Елементи витрат'!A3</f>
        <v>КПТМ "Черкаситеплокомуненерго"</v>
      </c>
      <c r="C3" s="385"/>
      <c r="D3" s="385"/>
    </row>
    <row r="4" spans="1:4" ht="12.75" customHeight="1" x14ac:dyDescent="0.25">
      <c r="A4" s="1"/>
      <c r="B4" s="361" t="s">
        <v>2</v>
      </c>
      <c r="C4" s="361"/>
      <c r="D4" s="361"/>
    </row>
    <row r="5" spans="1:4" x14ac:dyDescent="0.25">
      <c r="A5" s="1"/>
      <c r="B5" s="3"/>
      <c r="D5" s="8" t="s">
        <v>3</v>
      </c>
    </row>
    <row r="6" spans="1:4" ht="36" customHeight="1" x14ac:dyDescent="0.25">
      <c r="A6" s="477" t="s">
        <v>195</v>
      </c>
      <c r="B6" s="477"/>
      <c r="C6" s="477"/>
      <c r="D6" s="477"/>
    </row>
    <row r="7" spans="1:4" ht="65.25" customHeight="1" x14ac:dyDescent="0.25">
      <c r="A7" s="362" t="s">
        <v>4</v>
      </c>
      <c r="B7" s="365" t="s">
        <v>5</v>
      </c>
      <c r="C7" s="381" t="s">
        <v>75</v>
      </c>
      <c r="D7" s="382"/>
    </row>
    <row r="8" spans="1:4" ht="13.5" customHeight="1" x14ac:dyDescent="0.25">
      <c r="A8" s="364"/>
      <c r="B8" s="367"/>
      <c r="C8" s="10" t="s">
        <v>13</v>
      </c>
      <c r="D8" s="10" t="s">
        <v>14</v>
      </c>
    </row>
    <row r="9" spans="1:4" ht="12.75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x14ac:dyDescent="0.25">
      <c r="A10" s="11">
        <v>1</v>
      </c>
      <c r="B10" s="12" t="s">
        <v>15</v>
      </c>
      <c r="C10" s="14">
        <f>C11+C12+C13+C14</f>
        <v>617.45035691935016</v>
      </c>
      <c r="D10" s="14">
        <f>ROUND(D11+D12+D13+D14,2)</f>
        <v>2425.34</v>
      </c>
    </row>
    <row r="11" spans="1:4" x14ac:dyDescent="0.25">
      <c r="A11" s="15" t="s">
        <v>17</v>
      </c>
      <c r="B11" s="16" t="s">
        <v>18</v>
      </c>
      <c r="C11" s="17">
        <f>[54]Д4!X56</f>
        <v>577.06940600973508</v>
      </c>
      <c r="D11" s="17">
        <f>C11/C$30*1000</f>
        <v>2266.7253026422613</v>
      </c>
    </row>
    <row r="12" spans="1:4" x14ac:dyDescent="0.25">
      <c r="A12" s="15" t="s">
        <v>19</v>
      </c>
      <c r="B12" s="16" t="s">
        <v>20</v>
      </c>
      <c r="C12" s="17">
        <f>[54]Д4!X57</f>
        <v>0</v>
      </c>
      <c r="D12" s="17">
        <f t="shared" ref="D12:D14" si="0">C12/C$30*1000</f>
        <v>0</v>
      </c>
    </row>
    <row r="13" spans="1:4" x14ac:dyDescent="0.25">
      <c r="A13" s="15" t="s">
        <v>21</v>
      </c>
      <c r="B13" s="16" t="s">
        <v>22</v>
      </c>
      <c r="C13" s="17">
        <f>[54]Д4!X59</f>
        <v>40.380950909615123</v>
      </c>
      <c r="D13" s="17">
        <f t="shared" si="0"/>
        <v>158.61614256160286</v>
      </c>
    </row>
    <row r="14" spans="1:4" x14ac:dyDescent="0.25">
      <c r="A14" s="15" t="s">
        <v>23</v>
      </c>
      <c r="B14" s="16" t="s">
        <v>24</v>
      </c>
      <c r="C14" s="17">
        <f>[54]Д4!X58</f>
        <v>0</v>
      </c>
      <c r="D14" s="17">
        <f t="shared" si="0"/>
        <v>0</v>
      </c>
    </row>
    <row r="15" spans="1:4" x14ac:dyDescent="0.25">
      <c r="A15" s="11">
        <v>2</v>
      </c>
      <c r="B15" s="12" t="s">
        <v>25</v>
      </c>
      <c r="C15" s="14">
        <f>C16+C17+C18+C19</f>
        <v>1.278946343286347</v>
      </c>
      <c r="D15" s="14">
        <f>ROUND(D16+D17+D18+D19,2)</f>
        <v>435.64</v>
      </c>
    </row>
    <row r="16" spans="1:4" x14ac:dyDescent="0.25">
      <c r="A16" s="15" t="s">
        <v>26</v>
      </c>
      <c r="B16" s="16" t="s">
        <v>27</v>
      </c>
      <c r="C16" s="17">
        <f>[54]Д6_ГВ!$W$40</f>
        <v>1.2073714458588485</v>
      </c>
      <c r="D16" s="17">
        <f>C16/C$31*1000</f>
        <v>411.25611669780119</v>
      </c>
    </row>
    <row r="17" spans="1:4" x14ac:dyDescent="0.25">
      <c r="A17" s="15" t="s">
        <v>28</v>
      </c>
      <c r="B17" s="16" t="s">
        <v>20</v>
      </c>
      <c r="C17" s="17">
        <f>[54]Д6_ГВ!$W$41</f>
        <v>0</v>
      </c>
      <c r="D17" s="17">
        <f t="shared" ref="D17:D19" si="1">C17/C$31*1000</f>
        <v>0</v>
      </c>
    </row>
    <row r="18" spans="1:4" x14ac:dyDescent="0.25">
      <c r="A18" s="15" t="s">
        <v>29</v>
      </c>
      <c r="B18" s="16" t="s">
        <v>22</v>
      </c>
      <c r="C18" s="17">
        <f>[54]Д6_ГВ!$W$43</f>
        <v>7.1574897427498646E-2</v>
      </c>
      <c r="D18" s="17">
        <f t="shared" si="1"/>
        <v>24.379915948846943</v>
      </c>
    </row>
    <row r="19" spans="1:4" x14ac:dyDescent="0.25">
      <c r="A19" s="15" t="s">
        <v>30</v>
      </c>
      <c r="B19" s="16" t="s">
        <v>24</v>
      </c>
      <c r="C19" s="17">
        <f>[54]Д6_ГВ!$W$42</f>
        <v>0</v>
      </c>
      <c r="D19" s="17">
        <f t="shared" si="1"/>
        <v>0</v>
      </c>
    </row>
    <row r="20" spans="1:4" x14ac:dyDescent="0.25">
      <c r="A20" s="11">
        <v>3</v>
      </c>
      <c r="B20" s="12" t="s">
        <v>31</v>
      </c>
      <c r="C20" s="14">
        <f t="shared" ref="C20" si="2">C21+C22+C23+C24</f>
        <v>0.11401220322721359</v>
      </c>
      <c r="D20" s="14">
        <f>ROUND(D21+D22+D23+D24,2)</f>
        <v>38.83</v>
      </c>
    </row>
    <row r="21" spans="1:4" x14ac:dyDescent="0.25">
      <c r="A21" s="15" t="s">
        <v>32</v>
      </c>
      <c r="B21" s="16" t="s">
        <v>33</v>
      </c>
      <c r="C21" s="258">
        <f>'[54]Д8.1_ГВ_Катег'!Q33/'[54]Д8.1_ГВ_Катег'!$Q$42*'[54]Д8.1_ГВ_Катег'!$Q$53</f>
        <v>0.10870931005385481</v>
      </c>
      <c r="D21" s="17">
        <f>C21/C$32*1000</f>
        <v>37.028678171069011</v>
      </c>
    </row>
    <row r="22" spans="1:4" x14ac:dyDescent="0.25">
      <c r="A22" s="15" t="s">
        <v>34</v>
      </c>
      <c r="B22" s="16" t="s">
        <v>20</v>
      </c>
      <c r="C22" s="258">
        <f>'[54]Д8.1_ГВ_Катег'!Q34/'[54]Д8.1_ГВ_Катег'!$Q$42*'[54]Д8.1_ГВ_Катег'!$Q$53</f>
        <v>0</v>
      </c>
      <c r="D22" s="17">
        <f>C22/C$32*1000</f>
        <v>0</v>
      </c>
    </row>
    <row r="23" spans="1:4" x14ac:dyDescent="0.25">
      <c r="A23" s="15" t="s">
        <v>35</v>
      </c>
      <c r="B23" s="16" t="s">
        <v>22</v>
      </c>
      <c r="C23" s="258">
        <f>'[54]Д8.1_ГВ_Катег'!Q35/'[54]Д8.1_ГВ_Катег'!$Q$42*'[54]Д8.1_ГВ_Катег'!$Q$53</f>
        <v>5.3028931733587704E-3</v>
      </c>
      <c r="D23" s="17">
        <f>C23/C$32*1000</f>
        <v>1.8062769839545854</v>
      </c>
    </row>
    <row r="24" spans="1:4" x14ac:dyDescent="0.25">
      <c r="A24" s="15" t="s">
        <v>36</v>
      </c>
      <c r="B24" s="16" t="s">
        <v>24</v>
      </c>
      <c r="C24" s="258">
        <f>'[54]Д8.1_ГВ_Катег'!Q39/'[54]Д8.1_ГВ_Катег'!$Q$42*'[54]Д8.1_ГВ_Катег'!$Q$53</f>
        <v>0</v>
      </c>
      <c r="D24" s="17">
        <f>C24/C$32*1000</f>
        <v>0</v>
      </c>
    </row>
    <row r="25" spans="1:4" x14ac:dyDescent="0.25">
      <c r="A25" s="11">
        <v>4</v>
      </c>
      <c r="B25" s="19" t="s">
        <v>37</v>
      </c>
      <c r="C25" s="14">
        <f t="shared" ref="C25" si="3">C26+C27+C28+C29</f>
        <v>618.84331546586372</v>
      </c>
      <c r="D25" s="20">
        <f>D10+D15+D20</f>
        <v>2899.81</v>
      </c>
    </row>
    <row r="26" spans="1:4" x14ac:dyDescent="0.25">
      <c r="A26" s="15" t="s">
        <v>38</v>
      </c>
      <c r="B26" s="16" t="s">
        <v>39</v>
      </c>
      <c r="C26" s="17">
        <f>C11+C16+C21</f>
        <v>578.38548676564778</v>
      </c>
      <c r="D26" s="17">
        <f>D11+D16+D21</f>
        <v>2715.0100975111313</v>
      </c>
    </row>
    <row r="27" spans="1:4" ht="16.149999999999999" customHeight="1" x14ac:dyDescent="0.25">
      <c r="A27" s="15" t="s">
        <v>40</v>
      </c>
      <c r="B27" s="16" t="s">
        <v>20</v>
      </c>
      <c r="C27" s="17">
        <f t="shared" ref="C27:D29" si="4">C12+C17+C22</f>
        <v>0</v>
      </c>
      <c r="D27" s="17">
        <f t="shared" si="4"/>
        <v>0</v>
      </c>
    </row>
    <row r="28" spans="1:4" x14ac:dyDescent="0.25">
      <c r="A28" s="15" t="s">
        <v>41</v>
      </c>
      <c r="B28" s="16" t="s">
        <v>22</v>
      </c>
      <c r="C28" s="17">
        <f t="shared" si="4"/>
        <v>40.457828700215977</v>
      </c>
      <c r="D28" s="17">
        <f t="shared" si="4"/>
        <v>184.80233549440439</v>
      </c>
    </row>
    <row r="29" spans="1:4" x14ac:dyDescent="0.25">
      <c r="A29" s="15" t="s">
        <v>42</v>
      </c>
      <c r="B29" s="16" t="s">
        <v>24</v>
      </c>
      <c r="C29" s="17">
        <f t="shared" si="4"/>
        <v>0</v>
      </c>
      <c r="D29" s="17">
        <f t="shared" si="4"/>
        <v>0</v>
      </c>
    </row>
    <row r="30" spans="1:4" ht="39" hidden="1" customHeight="1" x14ac:dyDescent="0.25">
      <c r="A30" s="11">
        <v>5</v>
      </c>
      <c r="B30" s="22" t="s">
        <v>43</v>
      </c>
      <c r="C30" s="14">
        <f>[54]Д4!X65</f>
        <v>254.58285807153638</v>
      </c>
      <c r="D30" s="14" t="s">
        <v>45</v>
      </c>
    </row>
    <row r="31" spans="1:4" s="24" customFormat="1" ht="24" customHeight="1" x14ac:dyDescent="0.25">
      <c r="A31" s="11" t="s">
        <v>183</v>
      </c>
      <c r="B31" s="12" t="s">
        <v>47</v>
      </c>
      <c r="C31" s="259">
        <f>[54]Д6_ГВ!W51</f>
        <v>2.9358139534883754</v>
      </c>
      <c r="D31" s="14" t="s">
        <v>45</v>
      </c>
    </row>
    <row r="32" spans="1:4" ht="24" customHeight="1" x14ac:dyDescent="0.25">
      <c r="A32" s="25" t="s">
        <v>46</v>
      </c>
      <c r="B32" s="12" t="s">
        <v>49</v>
      </c>
      <c r="C32" s="259">
        <f>'[54]Д8.1_ГВ_Катег'!Q53</f>
        <v>2.9358139534883754</v>
      </c>
      <c r="D32" s="14" t="s">
        <v>45</v>
      </c>
    </row>
    <row r="33" spans="1:4" ht="18.75" customHeight="1" x14ac:dyDescent="0.25">
      <c r="A33" s="431" t="s">
        <v>196</v>
      </c>
      <c r="B33" s="432"/>
      <c r="C33" s="432"/>
      <c r="D33" s="432"/>
    </row>
    <row r="34" spans="1:4" ht="69.75" customHeight="1" x14ac:dyDescent="0.25">
      <c r="A34" s="362" t="s">
        <v>4</v>
      </c>
      <c r="B34" s="365" t="s">
        <v>5</v>
      </c>
      <c r="C34" s="381" t="s">
        <v>75</v>
      </c>
      <c r="D34" s="382"/>
    </row>
    <row r="35" spans="1:4" x14ac:dyDescent="0.25">
      <c r="A35" s="364"/>
      <c r="B35" s="367"/>
      <c r="C35" s="10" t="s">
        <v>13</v>
      </c>
      <c r="D35" s="166" t="s">
        <v>167</v>
      </c>
    </row>
    <row r="36" spans="1:4" x14ac:dyDescent="0.25">
      <c r="A36" s="205">
        <v>1</v>
      </c>
      <c r="B36" s="10">
        <v>2</v>
      </c>
      <c r="C36" s="10">
        <v>3</v>
      </c>
      <c r="D36" s="10">
        <v>4</v>
      </c>
    </row>
    <row r="37" spans="1:4" ht="25.5" x14ac:dyDescent="0.25">
      <c r="A37" s="164" t="s">
        <v>48</v>
      </c>
      <c r="B37" s="12" t="s">
        <v>168</v>
      </c>
      <c r="C37" s="259">
        <f>'[54]Д8.1_ГВ_Катег'!Q53</f>
        <v>2.9358139534883754</v>
      </c>
      <c r="D37" s="14" t="s">
        <v>45</v>
      </c>
    </row>
    <row r="38" spans="1:4" ht="18.75" customHeight="1" x14ac:dyDescent="0.25">
      <c r="A38" s="170" t="s">
        <v>50</v>
      </c>
      <c r="B38" s="171" t="s">
        <v>169</v>
      </c>
      <c r="C38" s="260">
        <f>[54]м3!P44</f>
        <v>64.1173310519777</v>
      </c>
      <c r="D38" s="174" t="s">
        <v>77</v>
      </c>
    </row>
    <row r="39" spans="1:4" s="32" customFormat="1" ht="17.25" customHeight="1" x14ac:dyDescent="0.3">
      <c r="A39" s="175">
        <v>9</v>
      </c>
      <c r="B39" s="16" t="s">
        <v>170</v>
      </c>
      <c r="C39" s="260" t="s">
        <v>77</v>
      </c>
      <c r="D39" s="176">
        <v>11.54</v>
      </c>
    </row>
    <row r="40" spans="1:4" ht="25.5" customHeight="1" x14ac:dyDescent="0.25">
      <c r="A40" s="177">
        <v>10</v>
      </c>
      <c r="B40" s="12" t="s">
        <v>171</v>
      </c>
      <c r="C40" s="179">
        <f>C41+C44</f>
        <v>9.2532238036565495</v>
      </c>
      <c r="D40" s="261">
        <f>C40*1000/$C$38</f>
        <v>144.31704582580457</v>
      </c>
    </row>
    <row r="41" spans="1:4" s="183" customFormat="1" ht="16.5" customHeight="1" x14ac:dyDescent="0.25">
      <c r="A41" s="180" t="s">
        <v>184</v>
      </c>
      <c r="B41" s="16" t="s">
        <v>173</v>
      </c>
      <c r="C41" s="181">
        <f>C42+C43</f>
        <v>8.5133098033167265</v>
      </c>
      <c r="D41" s="261">
        <f>C41*1000/$C$38</f>
        <v>132.77704582580458</v>
      </c>
    </row>
    <row r="42" spans="1:4" s="183" customFormat="1" ht="16.5" customHeight="1" x14ac:dyDescent="0.25">
      <c r="A42" s="180" t="s">
        <v>185</v>
      </c>
      <c r="B42" s="184" t="s">
        <v>33</v>
      </c>
      <c r="C42" s="181">
        <f>D26*$C$37/1000</f>
        <v>7.9707645281350139</v>
      </c>
      <c r="D42" s="261">
        <f>C42*1000/$C$38</f>
        <v>124.31528882063715</v>
      </c>
    </row>
    <row r="43" spans="1:4" s="183" customFormat="1" ht="16.5" customHeight="1" x14ac:dyDescent="0.25">
      <c r="A43" s="180" t="s">
        <v>186</v>
      </c>
      <c r="B43" s="184" t="s">
        <v>22</v>
      </c>
      <c r="C43" s="181">
        <f>D28*$C$37/1000</f>
        <v>0.54254527518171247</v>
      </c>
      <c r="D43" s="261">
        <f>C43*1000/$C$38</f>
        <v>8.4617570051674456</v>
      </c>
    </row>
    <row r="44" spans="1:4" s="183" customFormat="1" ht="19.5" customHeight="1" x14ac:dyDescent="0.25">
      <c r="A44" s="186" t="s">
        <v>187</v>
      </c>
      <c r="B44" s="16" t="s">
        <v>177</v>
      </c>
      <c r="C44" s="181">
        <f>D39*C38/1000</f>
        <v>0.73991400033982258</v>
      </c>
      <c r="D44" s="261">
        <f>C44*1000/$C$38</f>
        <v>11.54</v>
      </c>
    </row>
    <row r="45" spans="1:4" ht="31.5" x14ac:dyDescent="0.25">
      <c r="A45" s="188">
        <v>11</v>
      </c>
      <c r="B45" s="189" t="s">
        <v>197</v>
      </c>
      <c r="C45" s="193" t="s">
        <v>179</v>
      </c>
      <c r="D45" s="192">
        <f>D40*1.2</f>
        <v>173.18045499096547</v>
      </c>
    </row>
    <row r="46" spans="1:4" x14ac:dyDescent="0.25">
      <c r="A46" s="194"/>
    </row>
    <row r="47" spans="1:4" x14ac:dyDescent="0.25">
      <c r="A47" s="194"/>
    </row>
    <row r="48" spans="1:4" ht="16.5" x14ac:dyDescent="0.25">
      <c r="A48" s="202"/>
      <c r="B48" s="208" t="s">
        <v>61</v>
      </c>
      <c r="C48" s="262" t="s">
        <v>63</v>
      </c>
      <c r="D48" s="41"/>
    </row>
    <row r="49" spans="1:4" x14ac:dyDescent="0.25">
      <c r="A49" s="202"/>
      <c r="B49" s="203"/>
      <c r="C49" s="41"/>
      <c r="D49" s="41"/>
    </row>
    <row r="52" spans="1:4" x14ac:dyDescent="0.25">
      <c r="B52" s="39"/>
      <c r="C52" s="42"/>
      <c r="D52" s="42"/>
    </row>
    <row r="53" spans="1:4" x14ac:dyDescent="0.25">
      <c r="B53" s="42"/>
      <c r="C53" s="42"/>
      <c r="D53" s="42"/>
    </row>
    <row r="54" spans="1:4" x14ac:dyDescent="0.25">
      <c r="B54" s="42"/>
      <c r="C54" s="42"/>
      <c r="D54" s="42"/>
    </row>
    <row r="55" spans="1:4" x14ac:dyDescent="0.25">
      <c r="B55" s="42"/>
      <c r="C55" s="42"/>
      <c r="D55" s="42"/>
    </row>
    <row r="56" spans="1:4" x14ac:dyDescent="0.25">
      <c r="B56" s="39"/>
      <c r="C56" s="42"/>
      <c r="D56" s="42"/>
    </row>
    <row r="57" spans="1:4" x14ac:dyDescent="0.25">
      <c r="B57" s="42"/>
      <c r="C57" s="42"/>
      <c r="D57" s="42"/>
    </row>
  </sheetData>
  <mergeCells count="12">
    <mergeCell ref="A33:D33"/>
    <mergeCell ref="A34:A35"/>
    <mergeCell ref="B34:B35"/>
    <mergeCell ref="C34:D34"/>
    <mergeCell ref="C1:D1"/>
    <mergeCell ref="A2:D2"/>
    <mergeCell ref="B3:D3"/>
    <mergeCell ref="B4:D4"/>
    <mergeCell ref="A6:D6"/>
    <mergeCell ref="A7:A8"/>
    <mergeCell ref="B7:B8"/>
    <mergeCell ref="C7:D7"/>
  </mergeCells>
  <conditionalFormatting sqref="C10:D15 D16:D19 C20:D20 C25:D32">
    <cfRule type="expression" dxfId="10" priority="9">
      <formula>C10="ПОМИЛКА"</formula>
    </cfRule>
  </conditionalFormatting>
  <conditionalFormatting sqref="C16:C19">
    <cfRule type="expression" dxfId="9" priority="8">
      <formula>C16="ПОМИЛКА"</formula>
    </cfRule>
  </conditionalFormatting>
  <conditionalFormatting sqref="C21:D24">
    <cfRule type="expression" dxfId="8" priority="7">
      <formula>C21="ПОМИЛКА"</formula>
    </cfRule>
  </conditionalFormatting>
  <conditionalFormatting sqref="D37">
    <cfRule type="expression" dxfId="7" priority="6">
      <formula>D37="ПОМИЛКА"</formula>
    </cfRule>
  </conditionalFormatting>
  <conditionalFormatting sqref="D38">
    <cfRule type="expression" dxfId="6" priority="5">
      <formula>D38="ПОМИЛКА"</formula>
    </cfRule>
  </conditionalFormatting>
  <conditionalFormatting sqref="D38">
    <cfRule type="expression" dxfId="5" priority="4">
      <formula>D38="ПОМИЛКА"</formula>
    </cfRule>
  </conditionalFormatting>
  <conditionalFormatting sqref="C39">
    <cfRule type="expression" dxfId="4" priority="3">
      <formula>C39="ПОМИЛКА"</formula>
    </cfRule>
  </conditionalFormatting>
  <conditionalFormatting sqref="C39">
    <cfRule type="expression" dxfId="3" priority="2">
      <formula>C39="ПОМИЛКА"</formula>
    </cfRule>
  </conditionalFormatting>
  <conditionalFormatting sqref="C45:D45">
    <cfRule type="expression" dxfId="2" priority="1">
      <formula>C45="ПОМИЛКА"</formula>
    </cfRule>
  </conditionalFormatting>
  <printOptions horizontalCentered="1"/>
  <pageMargins left="0.55118110236220474" right="0.19685039370078741" top="0.55118110236220474" bottom="0" header="0.31496062992125984" footer="0.31496062992125984"/>
  <pageSetup paperSize="9" scale="81" orientation="portrait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8683BA83-50DB-4FFA-BCD8-31FDE82F6A0C}">
            <xm:f>'E:\ЗАТВЕРДЖЕНІ  тарифи(флешка)\Коригування тарифів\2022 рік\01.03.2022\[ФІНІШ Тариф  з 01.03.2022 газ 28 164,16 (уточнено) !!!.xlsx]Д9.2_ГВ'!#REF!="ПОМИЛКА"</xm:f>
            <x14:dxf>
              <fill>
                <patternFill>
                  <bgColor rgb="FFFF0000"/>
                </patternFill>
              </fill>
            </x14:dxf>
          </x14:cfRule>
          <xm:sqref>C49:D49 D48</xm:sqref>
        </x14:conditionalFormatting>
        <x14:conditionalFormatting xmlns:xm="http://schemas.microsoft.com/office/excel/2006/main">
          <x14:cfRule type="expression" priority="11" id="{178A5C87-CDF5-4844-8066-3C557F837638}">
            <xm:f>'E:\ЗАТВЕРДЖЕНІ  тарифи(флешка)\Коригування тарифів\2022 рік\01.03.2022\[ФІНІШ Тариф  з 01.03.2022 газ 28 164,16 (уточнено) !!!.xlsx]Д9.3_ГВ'!#REF!="ПОМИЛКА"</xm:f>
            <x14:dxf>
              <fill>
                <patternFill>
                  <bgColor rgb="FFFF0000"/>
                </patternFill>
              </fill>
            </x14:dxf>
          </x14:cfRule>
          <xm:sqref>C40:D44 C37:C38 D39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6"/>
  <sheetViews>
    <sheetView topLeftCell="A43" zoomScaleNormal="100" zoomScaleSheetLayoutView="100" workbookViewId="0">
      <selection activeCell="A62" sqref="A62:XFD68"/>
    </sheetView>
  </sheetViews>
  <sheetFormatPr defaultColWidth="9.140625" defaultRowHeight="15" x14ac:dyDescent="0.25"/>
  <cols>
    <col min="1" max="1" width="5.5703125" style="124" customWidth="1"/>
    <col min="2" max="2" width="40.85546875" style="60" customWidth="1"/>
    <col min="3" max="3" width="10.5703125" style="60" customWidth="1"/>
    <col min="4" max="4" width="16.7109375" style="60" customWidth="1"/>
    <col min="5" max="8" width="14.85546875" style="60" customWidth="1"/>
    <col min="9" max="9" width="2.85546875" style="60" customWidth="1"/>
    <col min="10" max="10" width="9.28515625" style="60" customWidth="1"/>
    <col min="11" max="11" width="17.5703125" style="60" customWidth="1"/>
    <col min="12" max="19" width="9.28515625" style="60" customWidth="1"/>
    <col min="20" max="16384" width="9.140625" style="60"/>
  </cols>
  <sheetData>
    <row r="1" spans="1:8" ht="50.25" customHeight="1" x14ac:dyDescent="0.25">
      <c r="A1" s="59"/>
      <c r="C1" s="61"/>
      <c r="D1" s="61"/>
      <c r="E1" s="339" t="s">
        <v>219</v>
      </c>
      <c r="F1" s="339"/>
      <c r="G1" s="339"/>
      <c r="H1" s="339"/>
    </row>
    <row r="2" spans="1:8" ht="16.5" customHeight="1" x14ac:dyDescent="0.25">
      <c r="A2" s="62"/>
      <c r="B2" s="61"/>
      <c r="C2" s="61"/>
      <c r="D2" s="61"/>
      <c r="E2" s="63"/>
      <c r="F2" s="63"/>
      <c r="G2" s="63"/>
      <c r="H2" s="63"/>
    </row>
    <row r="3" spans="1:8" ht="34.5" customHeight="1" x14ac:dyDescent="0.25">
      <c r="A3" s="347" t="s">
        <v>220</v>
      </c>
      <c r="B3" s="347"/>
      <c r="C3" s="347"/>
      <c r="D3" s="347"/>
      <c r="E3" s="347"/>
      <c r="F3" s="347"/>
      <c r="G3" s="347"/>
      <c r="H3" s="347"/>
    </row>
    <row r="4" spans="1:8" x14ac:dyDescent="0.25">
      <c r="A4" s="62"/>
      <c r="B4" s="341" t="str">
        <f>'[54]1_Елементи витрат'!A3</f>
        <v>КПТМ "Черкаситеплокомуненерго"</v>
      </c>
      <c r="C4" s="341"/>
      <c r="D4" s="341"/>
      <c r="E4" s="341"/>
      <c r="F4" s="341"/>
      <c r="G4" s="341"/>
      <c r="H4" s="341"/>
    </row>
    <row r="5" spans="1:8" x14ac:dyDescent="0.25">
      <c r="A5" s="62"/>
      <c r="B5" s="342" t="s">
        <v>2</v>
      </c>
      <c r="C5" s="342"/>
      <c r="D5" s="342"/>
      <c r="E5" s="342"/>
      <c r="F5" s="342"/>
      <c r="G5" s="342"/>
      <c r="H5" s="342"/>
    </row>
    <row r="6" spans="1:8" x14ac:dyDescent="0.25">
      <c r="A6" s="62"/>
      <c r="B6" s="61"/>
      <c r="C6" s="61"/>
      <c r="D6" s="61"/>
      <c r="E6" s="61"/>
      <c r="F6" s="343"/>
      <c r="G6" s="343"/>
      <c r="H6" s="343"/>
    </row>
    <row r="7" spans="1:8" ht="12.75" customHeight="1" x14ac:dyDescent="0.25">
      <c r="A7" s="348" t="s">
        <v>4</v>
      </c>
      <c r="B7" s="345" t="s">
        <v>83</v>
      </c>
      <c r="C7" s="345" t="s">
        <v>6</v>
      </c>
      <c r="D7" s="345" t="s">
        <v>84</v>
      </c>
      <c r="E7" s="345" t="s">
        <v>200</v>
      </c>
      <c r="F7" s="345"/>
      <c r="G7" s="345"/>
      <c r="H7" s="345"/>
    </row>
    <row r="8" spans="1:8" ht="32.25" customHeight="1" x14ac:dyDescent="0.25">
      <c r="A8" s="348"/>
      <c r="B8" s="345"/>
      <c r="C8" s="345"/>
      <c r="D8" s="345"/>
      <c r="E8" s="154" t="s">
        <v>201</v>
      </c>
      <c r="F8" s="154" t="s">
        <v>202</v>
      </c>
      <c r="G8" s="154" t="s">
        <v>203</v>
      </c>
      <c r="H8" s="154" t="s">
        <v>204</v>
      </c>
    </row>
    <row r="9" spans="1:8" s="74" customFormat="1" x14ac:dyDescent="0.25">
      <c r="A9" s="66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</row>
    <row r="10" spans="1:8" s="74" customFormat="1" ht="24" customHeight="1" x14ac:dyDescent="0.25">
      <c r="A10" s="70" t="s">
        <v>88</v>
      </c>
      <c r="B10" s="71" t="s">
        <v>221</v>
      </c>
      <c r="C10" s="72" t="s">
        <v>90</v>
      </c>
      <c r="D10" s="73">
        <f>E10+F10+G10+H10</f>
        <v>752848.40275047987</v>
      </c>
      <c r="E10" s="73">
        <f>E11+E12</f>
        <v>626772.70862809895</v>
      </c>
      <c r="F10" s="73">
        <f t="shared" ref="F10:H10" si="0">F11+F12</f>
        <v>86786.919179279765</v>
      </c>
      <c r="G10" s="73">
        <f t="shared" si="0"/>
        <v>38945.089779738773</v>
      </c>
      <c r="H10" s="73">
        <f t="shared" si="0"/>
        <v>343.68516336233517</v>
      </c>
    </row>
    <row r="11" spans="1:8" s="74" customFormat="1" ht="24" customHeight="1" x14ac:dyDescent="0.25">
      <c r="A11" s="70" t="s">
        <v>17</v>
      </c>
      <c r="B11" s="71" t="s">
        <v>222</v>
      </c>
      <c r="C11" s="72" t="s">
        <v>90</v>
      </c>
      <c r="D11" s="73">
        <f>SUM(E11:H11)</f>
        <v>351628.41590288904</v>
      </c>
      <c r="E11" s="73">
        <f>[54]Д2!F76</f>
        <v>273692.4791718293</v>
      </c>
      <c r="F11" s="73">
        <f>[54]Д2!F80</f>
        <v>51528.318396914583</v>
      </c>
      <c r="G11" s="73">
        <f>[54]Д2!F84</f>
        <v>26182.409314651868</v>
      </c>
      <c r="H11" s="73">
        <f>[54]Д2!F88</f>
        <v>225.20901949332836</v>
      </c>
    </row>
    <row r="12" spans="1:8" s="74" customFormat="1" ht="41.25" customHeight="1" x14ac:dyDescent="0.25">
      <c r="A12" s="70" t="s">
        <v>19</v>
      </c>
      <c r="B12" s="71" t="s">
        <v>223</v>
      </c>
      <c r="C12" s="72" t="s">
        <v>90</v>
      </c>
      <c r="D12" s="73">
        <f>SUM(E12:H12)</f>
        <v>401219.98684759066</v>
      </c>
      <c r="E12" s="73">
        <f>[54]Д2!F68</f>
        <v>353080.22945626959</v>
      </c>
      <c r="F12" s="73">
        <f>[54]Д2!F69</f>
        <v>35258.600782365174</v>
      </c>
      <c r="G12" s="73">
        <f>[54]Д2!F70</f>
        <v>12762.680465086909</v>
      </c>
      <c r="H12" s="73">
        <f>[54]Д2!F71</f>
        <v>118.47614386900679</v>
      </c>
    </row>
    <row r="13" spans="1:8" s="95" customFormat="1" ht="24" customHeight="1" x14ac:dyDescent="0.25">
      <c r="A13" s="300" t="s">
        <v>91</v>
      </c>
      <c r="B13" s="85" t="s">
        <v>224</v>
      </c>
      <c r="C13" s="86" t="s">
        <v>90</v>
      </c>
      <c r="D13" s="87">
        <f>E13+F13+G13+H13</f>
        <v>409092.68162473215</v>
      </c>
      <c r="E13" s="87">
        <f>E14+E15</f>
        <v>314148.3585943291</v>
      </c>
      <c r="F13" s="87">
        <f t="shared" ref="F13:H13" si="1">F14+F15</f>
        <v>62258.052881785101</v>
      </c>
      <c r="G13" s="87">
        <f t="shared" si="1"/>
        <v>32342.584985255606</v>
      </c>
      <c r="H13" s="87">
        <f t="shared" si="1"/>
        <v>343.68516336233517</v>
      </c>
    </row>
    <row r="14" spans="1:8" s="95" customFormat="1" ht="20.25" customHeight="1" x14ac:dyDescent="0.25">
      <c r="A14" s="300" t="s">
        <v>26</v>
      </c>
      <c r="B14" s="301" t="s">
        <v>225</v>
      </c>
      <c r="C14" s="86" t="s">
        <v>90</v>
      </c>
      <c r="D14" s="87">
        <f>SUM(E14:H14)</f>
        <v>241029.67690140739</v>
      </c>
      <c r="E14" s="87">
        <f>'[54]Д2.1'!F113</f>
        <v>180153.34318327147</v>
      </c>
      <c r="F14" s="87">
        <f>'[54]Д2.1'!F116</f>
        <v>37631.259369433203</v>
      </c>
      <c r="G14" s="87">
        <f>'[54]Д2.1'!F119</f>
        <v>23019.865329209359</v>
      </c>
      <c r="H14" s="87">
        <f>'[54]Д2.1'!F122</f>
        <v>225.20901949332836</v>
      </c>
    </row>
    <row r="15" spans="1:8" s="95" customFormat="1" ht="23.25" customHeight="1" x14ac:dyDescent="0.25">
      <c r="A15" s="300" t="s">
        <v>28</v>
      </c>
      <c r="B15" s="301" t="s">
        <v>226</v>
      </c>
      <c r="C15" s="86" t="s">
        <v>90</v>
      </c>
      <c r="D15" s="87">
        <f>SUM(E15:H15)</f>
        <v>168063.00472332476</v>
      </c>
      <c r="E15" s="87">
        <f>'[54]Д2.1'!F155</f>
        <v>133995.0154110576</v>
      </c>
      <c r="F15" s="87">
        <f>'[54]Д2.1'!F158</f>
        <v>24626.793512351898</v>
      </c>
      <c r="G15" s="87">
        <f>'[54]Д2.1'!F161</f>
        <v>9322.7196560462453</v>
      </c>
      <c r="H15" s="87">
        <f>'[54]Д2.1'!F164</f>
        <v>118.47614386900679</v>
      </c>
    </row>
    <row r="16" spans="1:8" s="95" customFormat="1" ht="24" customHeight="1" x14ac:dyDescent="0.25">
      <c r="A16" s="300" t="s">
        <v>227</v>
      </c>
      <c r="B16" s="85" t="s">
        <v>228</v>
      </c>
      <c r="C16" s="86" t="s">
        <v>90</v>
      </c>
      <c r="D16" s="87">
        <f>E16+F16+G16+H16</f>
        <v>343755.72329096583</v>
      </c>
      <c r="E16" s="87">
        <f>E17+E18</f>
        <v>312624.34350060497</v>
      </c>
      <c r="F16" s="87">
        <f t="shared" ref="F16:H16" si="2">F17+F18</f>
        <v>24528.87072475181</v>
      </c>
      <c r="G16" s="87">
        <f t="shared" si="2"/>
        <v>6602.5090656090933</v>
      </c>
      <c r="H16" s="87">
        <f t="shared" si="2"/>
        <v>0</v>
      </c>
    </row>
    <row r="17" spans="1:15" s="95" customFormat="1" ht="24" customHeight="1" x14ac:dyDescent="0.25">
      <c r="A17" s="300" t="s">
        <v>32</v>
      </c>
      <c r="B17" s="301" t="s">
        <v>225</v>
      </c>
      <c r="C17" s="86" t="s">
        <v>90</v>
      </c>
      <c r="D17" s="87">
        <f>SUM(E17:H17)</f>
        <v>110598.73900148169</v>
      </c>
      <c r="E17" s="87">
        <f>'[54]Д2.1'!F127</f>
        <v>93539.135988557784</v>
      </c>
      <c r="F17" s="87">
        <f>'[54]Д2.1'!F130</f>
        <v>13897.059027481382</v>
      </c>
      <c r="G17" s="87">
        <f>'[54]Д2.1'!F133</f>
        <v>3162.5439854425267</v>
      </c>
      <c r="H17" s="87">
        <f>'[54]Д2.1'!F136</f>
        <v>0</v>
      </c>
    </row>
    <row r="18" spans="1:15" s="95" customFormat="1" ht="24" customHeight="1" x14ac:dyDescent="0.25">
      <c r="A18" s="300" t="s">
        <v>34</v>
      </c>
      <c r="B18" s="301" t="s">
        <v>226</v>
      </c>
      <c r="C18" s="86" t="s">
        <v>90</v>
      </c>
      <c r="D18" s="87">
        <f>SUM(E18:H18)</f>
        <v>233156.98428948419</v>
      </c>
      <c r="E18" s="87">
        <f>'[54]Д2.1'!F169</f>
        <v>219085.2075120472</v>
      </c>
      <c r="F18" s="87">
        <f>'[54]Д2.1'!F172</f>
        <v>10631.811697270428</v>
      </c>
      <c r="G18" s="87">
        <f>'[54]Д2.1'!F175</f>
        <v>3439.9650801665666</v>
      </c>
      <c r="H18" s="87">
        <f>'[54]Д2.1'!F178</f>
        <v>0</v>
      </c>
    </row>
    <row r="19" spans="1:15" s="80" customFormat="1" ht="35.25" customHeight="1" x14ac:dyDescent="0.25">
      <c r="A19" s="302" t="s">
        <v>206</v>
      </c>
      <c r="B19" s="303" t="s">
        <v>155</v>
      </c>
      <c r="C19" s="304" t="s">
        <v>95</v>
      </c>
      <c r="D19" s="305">
        <f>D20+D21</f>
        <v>141.86437391699005</v>
      </c>
      <c r="E19" s="305">
        <f t="shared" ref="E19:H19" si="3">E20+E21</f>
        <v>103.25114887107455</v>
      </c>
      <c r="F19" s="305">
        <f t="shared" si="3"/>
        <v>25.454569320106977</v>
      </c>
      <c r="G19" s="305">
        <f t="shared" si="3"/>
        <v>13.047474650608528</v>
      </c>
      <c r="H19" s="306">
        <f t="shared" si="3"/>
        <v>0.11118107520000001</v>
      </c>
    </row>
    <row r="20" spans="1:15" s="80" customFormat="1" x14ac:dyDescent="0.25">
      <c r="A20" s="302" t="s">
        <v>38</v>
      </c>
      <c r="B20" s="307" t="s">
        <v>229</v>
      </c>
      <c r="C20" s="304" t="s">
        <v>95</v>
      </c>
      <c r="D20" s="305">
        <f>SUM(E20:H20)</f>
        <v>100.97043140167061</v>
      </c>
      <c r="E20" s="305">
        <f>'[54]Д2.1'!F199</f>
        <v>70.291671871635273</v>
      </c>
      <c r="F20" s="305">
        <f>'[54]Д2.1'!F202</f>
        <v>19.115989113174166</v>
      </c>
      <c r="G20" s="305">
        <f>'[54]Д2.1'!F205</f>
        <v>11.451589341661174</v>
      </c>
      <c r="H20" s="306">
        <f>'[54]Д2.1'!F208</f>
        <v>0.11118107520000001</v>
      </c>
    </row>
    <row r="21" spans="1:15" s="80" customFormat="1" x14ac:dyDescent="0.25">
      <c r="A21" s="302" t="s">
        <v>40</v>
      </c>
      <c r="B21" s="307" t="s">
        <v>230</v>
      </c>
      <c r="C21" s="304" t="s">
        <v>95</v>
      </c>
      <c r="D21" s="305">
        <f>SUM(E21:H21)</f>
        <v>40.893942515319445</v>
      </c>
      <c r="E21" s="305">
        <f>'[54]Д2.1'!F213</f>
        <v>32.959476999439282</v>
      </c>
      <c r="F21" s="305">
        <f>'[54]Д2.1'!F216</f>
        <v>6.3385802069328108</v>
      </c>
      <c r="G21" s="305">
        <f>'[54]Д2.1'!F219</f>
        <v>1.5958853089473533</v>
      </c>
      <c r="H21" s="305">
        <f>'[54]Д2.1'!F222</f>
        <v>0</v>
      </c>
      <c r="K21" s="346"/>
      <c r="L21" s="346"/>
      <c r="M21" s="346"/>
      <c r="N21" s="346"/>
      <c r="O21" s="346"/>
    </row>
    <row r="22" spans="1:15" s="96" customFormat="1" ht="21" customHeight="1" x14ac:dyDescent="0.25">
      <c r="A22" s="335" t="s">
        <v>231</v>
      </c>
      <c r="B22" s="336"/>
      <c r="C22" s="336"/>
      <c r="D22" s="336"/>
      <c r="E22" s="336"/>
      <c r="F22" s="336"/>
      <c r="G22" s="336"/>
      <c r="H22" s="336"/>
      <c r="K22" s="272"/>
      <c r="L22" s="273"/>
      <c r="M22" s="273"/>
      <c r="N22" s="273"/>
      <c r="O22" s="273"/>
    </row>
    <row r="23" spans="1:15" s="94" customFormat="1" ht="24" x14ac:dyDescent="0.25">
      <c r="A23" s="89" t="s">
        <v>183</v>
      </c>
      <c r="B23" s="308" t="s">
        <v>232</v>
      </c>
      <c r="C23" s="91" t="s">
        <v>14</v>
      </c>
      <c r="D23" s="147">
        <f>ROUND([54]Д6_ТЕ!G48,2)</f>
        <v>418.99</v>
      </c>
      <c r="E23" s="147">
        <f>ROUND([54]Д6_ТЕ!K48,2)</f>
        <v>371.48</v>
      </c>
      <c r="F23" s="147">
        <f>ROUND([54]Д6_ТЕ!O48,2)</f>
        <v>430.93</v>
      </c>
      <c r="G23" s="147">
        <f>ROUND([54]Д6_ТЕ!S48,2)</f>
        <v>699.58</v>
      </c>
      <c r="H23" s="147">
        <f>ROUND([54]Д6_ТЕ!W48,2)</f>
        <v>435.64</v>
      </c>
      <c r="K23" s="274"/>
      <c r="L23" s="274"/>
      <c r="M23" s="274"/>
      <c r="N23" s="274"/>
      <c r="O23" s="274"/>
    </row>
    <row r="24" spans="1:15" s="94" customFormat="1" ht="24" x14ac:dyDescent="0.25">
      <c r="A24" s="89" t="s">
        <v>46</v>
      </c>
      <c r="B24" s="308" t="s">
        <v>233</v>
      </c>
      <c r="C24" s="91" t="s">
        <v>14</v>
      </c>
      <c r="D24" s="147">
        <f>ROUND([54]Д6_ЦТП_ТЕ!G48,2)</f>
        <v>411.26</v>
      </c>
      <c r="E24" s="147">
        <f>ROUND([54]Д6_ЦТП_ТЕ!K48,2)</f>
        <v>389.09</v>
      </c>
      <c r="F24" s="147">
        <f>ROUND([54]Д6_ЦТП_ТЕ!O48,2)</f>
        <v>449.94</v>
      </c>
      <c r="G24" s="147">
        <f>ROUND([54]Д6_ЦТП_ТЕ!S48,2)</f>
        <v>718.59</v>
      </c>
      <c r="H24" s="147">
        <f>ROUND([54]Д6_ЦТП_ТЕ!W48,2)</f>
        <v>0</v>
      </c>
      <c r="K24" s="282"/>
      <c r="L24" s="282"/>
      <c r="M24" s="282"/>
      <c r="N24" s="282"/>
      <c r="O24" s="282"/>
    </row>
    <row r="25" spans="1:15" s="96" customFormat="1" ht="21.75" customHeight="1" x14ac:dyDescent="0.25">
      <c r="A25" s="335" t="s">
        <v>234</v>
      </c>
      <c r="B25" s="336"/>
      <c r="C25" s="336"/>
      <c r="D25" s="336"/>
      <c r="E25" s="336"/>
      <c r="F25" s="336"/>
      <c r="G25" s="336"/>
      <c r="H25" s="336"/>
    </row>
    <row r="26" spans="1:15" s="94" customFormat="1" ht="24" x14ac:dyDescent="0.25">
      <c r="A26" s="89" t="s">
        <v>48</v>
      </c>
      <c r="B26" s="308" t="s">
        <v>232</v>
      </c>
      <c r="C26" s="91" t="s">
        <v>14</v>
      </c>
      <c r="D26" s="147">
        <f>[54]Д7!G44</f>
        <v>272.44957840301714</v>
      </c>
      <c r="E26" s="147">
        <f>[54]Д7!K44</f>
        <v>273.79888057931794</v>
      </c>
      <c r="F26" s="147">
        <f>[54]Д7!O44</f>
        <v>267.15139430507298</v>
      </c>
      <c r="G26" s="147">
        <f>[54]Д7!S44</f>
        <v>267.24256088092665</v>
      </c>
      <c r="H26" s="147">
        <f>[54]Д7!W44</f>
        <v>257.43461018720541</v>
      </c>
    </row>
    <row r="27" spans="1:15" s="94" customFormat="1" ht="24" x14ac:dyDescent="0.25">
      <c r="A27" s="89" t="s">
        <v>50</v>
      </c>
      <c r="B27" s="308" t="s">
        <v>233</v>
      </c>
      <c r="C27" s="91" t="s">
        <v>14</v>
      </c>
      <c r="D27" s="147">
        <f>[54]Д7_ЦТП!G44</f>
        <v>309.49630353894133</v>
      </c>
      <c r="E27" s="147">
        <f>[54]Д7_ЦТП!K44</f>
        <v>309.662417571606</v>
      </c>
      <c r="F27" s="147">
        <f>[54]Д7_ЦТП!O44</f>
        <v>306.88778303609212</v>
      </c>
      <c r="G27" s="147">
        <f>[54]Д7_ЦТП!S44</f>
        <v>306.97888597206833</v>
      </c>
      <c r="H27" s="147">
        <f>[54]Д7_ЦТП!W44</f>
        <v>0</v>
      </c>
      <c r="K27" s="282"/>
      <c r="L27" s="282"/>
      <c r="M27" s="282"/>
      <c r="N27" s="282"/>
      <c r="O27" s="282"/>
    </row>
    <row r="28" spans="1:15" ht="21.75" customHeight="1" x14ac:dyDescent="0.25">
      <c r="A28" s="335" t="s">
        <v>235</v>
      </c>
      <c r="B28" s="336"/>
      <c r="C28" s="336"/>
      <c r="D28" s="336"/>
      <c r="E28" s="336"/>
      <c r="F28" s="336"/>
      <c r="G28" s="336"/>
      <c r="H28" s="336"/>
    </row>
    <row r="29" spans="1:15" ht="24" x14ac:dyDescent="0.25">
      <c r="A29" s="70" t="s">
        <v>53</v>
      </c>
      <c r="B29" s="75" t="s">
        <v>121</v>
      </c>
      <c r="C29" s="72" t="s">
        <v>13</v>
      </c>
      <c r="D29" s="73">
        <f>SUM(E29:H29)</f>
        <v>78877.321531808993</v>
      </c>
      <c r="E29" s="87">
        <f>[54]Д6_ТЕ!K40</f>
        <v>48777.566767613156</v>
      </c>
      <c r="F29" s="87">
        <f>[54]Д6_ТЕ!O40</f>
        <v>15011.920283820104</v>
      </c>
      <c r="G29" s="87">
        <f>[54]Д6_ТЕ!S40</f>
        <v>14996.423265019454</v>
      </c>
      <c r="H29" s="87">
        <f>[54]Д6_ТЕ!W40</f>
        <v>91.411215356286803</v>
      </c>
      <c r="K29" s="126"/>
    </row>
    <row r="30" spans="1:15" x14ac:dyDescent="0.25">
      <c r="A30" s="70" t="s">
        <v>59</v>
      </c>
      <c r="B30" s="75" t="s">
        <v>111</v>
      </c>
      <c r="C30" s="72" t="s">
        <v>13</v>
      </c>
      <c r="D30" s="73">
        <f>[54]Д4!H57</f>
        <v>0</v>
      </c>
      <c r="E30" s="87">
        <f>[54]Д6_ТЕ!K41</f>
        <v>0</v>
      </c>
      <c r="F30" s="87">
        <f>[54]Д6_ТЕ!O41</f>
        <v>0</v>
      </c>
      <c r="G30" s="87">
        <f>[54]Д6_ТЕ!S41</f>
        <v>0</v>
      </c>
      <c r="H30" s="87">
        <f>[54]Д6_ТЕ!W41</f>
        <v>0</v>
      </c>
    </row>
    <row r="31" spans="1:15" ht="24" x14ac:dyDescent="0.25">
      <c r="A31" s="70" t="s">
        <v>110</v>
      </c>
      <c r="B31" s="75" t="s">
        <v>124</v>
      </c>
      <c r="C31" s="72" t="s">
        <v>13</v>
      </c>
      <c r="D31" s="73">
        <f>SUM(E31:H31)</f>
        <v>4873.1811168634622</v>
      </c>
      <c r="E31" s="87">
        <f>[54]Д6_ТЕ!K43</f>
        <v>3426.0391402270889</v>
      </c>
      <c r="F31" s="87">
        <f>[54]Д6_ТЕ!O43</f>
        <v>900.23745709156219</v>
      </c>
      <c r="G31" s="87">
        <f>[54]Д6_ТЕ!S43</f>
        <v>541.48551747606973</v>
      </c>
      <c r="H31" s="87">
        <f>[54]Д6_ТЕ!W43</f>
        <v>5.4190020687420803</v>
      </c>
    </row>
    <row r="32" spans="1:15" x14ac:dyDescent="0.25">
      <c r="A32" s="70" t="s">
        <v>112</v>
      </c>
      <c r="B32" s="75" t="s">
        <v>115</v>
      </c>
      <c r="C32" s="72" t="s">
        <v>13</v>
      </c>
      <c r="D32" s="73">
        <f>SUM(E32:H32)</f>
        <v>0</v>
      </c>
      <c r="E32" s="87">
        <f>[54]Д6_ТЕ!K42</f>
        <v>0</v>
      </c>
      <c r="F32" s="87">
        <f>[54]Д6_ТЕ!O42</f>
        <v>0</v>
      </c>
      <c r="G32" s="87">
        <f>[54]Д6_ТЕ!S42</f>
        <v>0</v>
      </c>
      <c r="H32" s="87">
        <f>[54]Д6_ТЕ!W42</f>
        <v>0</v>
      </c>
    </row>
    <row r="33" spans="1:18" s="94" customFormat="1" ht="36" x14ac:dyDescent="0.25">
      <c r="A33" s="70" t="s">
        <v>114</v>
      </c>
      <c r="B33" s="90" t="s">
        <v>127</v>
      </c>
      <c r="C33" s="72" t="s">
        <v>118</v>
      </c>
      <c r="D33" s="92">
        <f>IFERROR(SUM(D29:D32)/D20/12*1000,0)</f>
        <v>69121.310636893686</v>
      </c>
      <c r="E33" s="92">
        <f>IFERROR(SUM(E29:E32)/E20/12*1000,0)</f>
        <v>61889.273316253173</v>
      </c>
      <c r="F33" s="92">
        <f>IFERROR(SUM(F29:F32)/F20/12*1000,0)</f>
        <v>69366.703298764885</v>
      </c>
      <c r="G33" s="92">
        <f>IFERROR(SUM(G29:G32)/G20/12*1000,0)</f>
        <v>113069.52190155981</v>
      </c>
      <c r="H33" s="92">
        <f>IFERROR(SUM(H29:H32)/H20/12*1000,0)</f>
        <v>72576.963038931586</v>
      </c>
    </row>
    <row r="34" spans="1:18" ht="15" customHeight="1" x14ac:dyDescent="0.25">
      <c r="A34" s="335" t="s">
        <v>236</v>
      </c>
      <c r="B34" s="336"/>
      <c r="C34" s="336"/>
      <c r="D34" s="336"/>
      <c r="E34" s="336"/>
      <c r="F34" s="336"/>
      <c r="G34" s="336"/>
      <c r="H34" s="336"/>
      <c r="J34" s="59"/>
      <c r="K34" s="59"/>
      <c r="L34" s="59"/>
      <c r="M34" s="59"/>
      <c r="N34" s="59"/>
      <c r="O34" s="59"/>
      <c r="P34" s="59"/>
      <c r="Q34" s="59"/>
      <c r="R34" s="59"/>
    </row>
    <row r="35" spans="1:18" ht="24" x14ac:dyDescent="0.25">
      <c r="A35" s="70" t="s">
        <v>116</v>
      </c>
      <c r="B35" s="75" t="s">
        <v>121</v>
      </c>
      <c r="C35" s="72" t="s">
        <v>13</v>
      </c>
      <c r="D35" s="73">
        <f>SUM(E35:H35)</f>
        <v>32976.748770135411</v>
      </c>
      <c r="E35" s="87">
        <f>[54]Д6_ЦТП_ТЕ!K40</f>
        <v>25033.45924474443</v>
      </c>
      <c r="F35" s="87">
        <f>[54]Д6_ЦТП_ТЕ!O40</f>
        <v>5733.2488621042794</v>
      </c>
      <c r="G35" s="87">
        <f>[54]Д6_ЦТП_ТЕ!S40</f>
        <v>2210.0406632867002</v>
      </c>
      <c r="H35" s="87">
        <f>[54]Д6_ЦТП_ТЕ!W40</f>
        <v>0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x14ac:dyDescent="0.25">
      <c r="A36" s="70" t="s">
        <v>120</v>
      </c>
      <c r="B36" s="75" t="s">
        <v>111</v>
      </c>
      <c r="C36" s="72" t="s">
        <v>13</v>
      </c>
      <c r="D36" s="73">
        <f t="shared" ref="D36:D38" si="4">SUM(E36:H36)</f>
        <v>0</v>
      </c>
      <c r="E36" s="87">
        <f>[54]Д6_ЦТП_ТЕ!K41</f>
        <v>0</v>
      </c>
      <c r="F36" s="87">
        <f>[54]Д6_ЦТП_ТЕ!O41</f>
        <v>0</v>
      </c>
      <c r="G36" s="87">
        <f>[54]Д6_ЦТП_ТЕ!S41</f>
        <v>0</v>
      </c>
      <c r="H36" s="87">
        <f>[54]Д6_ЦТП_ТЕ!W41</f>
        <v>0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ht="24" x14ac:dyDescent="0.25">
      <c r="A37" s="70" t="s">
        <v>122</v>
      </c>
      <c r="B37" s="75" t="s">
        <v>124</v>
      </c>
      <c r="C37" s="72" t="s">
        <v>13</v>
      </c>
      <c r="D37" s="73">
        <f t="shared" si="4"/>
        <v>752.1877714141774</v>
      </c>
      <c r="E37" s="87">
        <f>[54]Д6_ЦТП_ТЕ!K43</f>
        <v>604.31982928448815</v>
      </c>
      <c r="F37" s="87">
        <f>[54]Д6_ЦТП_ТЕ!O43</f>
        <v>119.29644707091775</v>
      </c>
      <c r="G37" s="87">
        <f>[54]Д6_ЦТП_ТЕ!S43</f>
        <v>28.571495058771497</v>
      </c>
      <c r="H37" s="87">
        <f>[54]Д6_ЦТП_ТЕ!W43</f>
        <v>0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x14ac:dyDescent="0.25">
      <c r="A38" s="70" t="s">
        <v>123</v>
      </c>
      <c r="B38" s="75" t="s">
        <v>115</v>
      </c>
      <c r="C38" s="72" t="s">
        <v>13</v>
      </c>
      <c r="D38" s="73">
        <f t="shared" si="4"/>
        <v>0</v>
      </c>
      <c r="E38" s="87">
        <f>[54]Д6_ЦТП_ТЕ!K42</f>
        <v>0</v>
      </c>
      <c r="F38" s="87">
        <f>[54]Д6_ЦТП_ТЕ!O42</f>
        <v>0</v>
      </c>
      <c r="G38" s="87">
        <f>[54]Д6_ЦТП_ТЕ!S42</f>
        <v>0</v>
      </c>
      <c r="H38" s="87">
        <f>[54]Д6_ЦТП_ТЕ!W42</f>
        <v>0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ht="36" x14ac:dyDescent="0.25">
      <c r="A39" s="70" t="s">
        <v>125</v>
      </c>
      <c r="B39" s="90" t="s">
        <v>127</v>
      </c>
      <c r="C39" s="72" t="s">
        <v>118</v>
      </c>
      <c r="D39" s="92">
        <f>IFERROR(SUM(D35:D38)/D21/12*1000,0)</f>
        <v>68732.544208542735</v>
      </c>
      <c r="E39" s="92">
        <f>IFERROR(SUM(E35:E38)/E21/12*1000,0)</f>
        <v>64821.46514457</v>
      </c>
      <c r="F39" s="92">
        <f>IFERROR(SUM(F35:F38)/F21/12*1000,0)</f>
        <v>76943.431048564918</v>
      </c>
      <c r="G39" s="92">
        <f>IFERROR(SUM(G35:G38)/G21/12*1000,0)</f>
        <v>116895.00000379422</v>
      </c>
      <c r="H39" s="92">
        <f>IFERROR(SUM(H35:H38)/H21/12*1000,0)</f>
        <v>0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109" customFormat="1" x14ac:dyDescent="0.25">
      <c r="A40" s="337" t="s">
        <v>237</v>
      </c>
      <c r="B40" s="338"/>
      <c r="C40" s="338"/>
      <c r="D40" s="338"/>
      <c r="E40" s="338"/>
      <c r="F40" s="338"/>
      <c r="G40" s="338"/>
      <c r="H40" s="338"/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8" s="278" customFormat="1" ht="24" x14ac:dyDescent="0.25">
      <c r="A41" s="110" t="s">
        <v>126</v>
      </c>
      <c r="B41" s="309" t="s">
        <v>232</v>
      </c>
      <c r="C41" s="112" t="s">
        <v>14</v>
      </c>
      <c r="D41" s="310">
        <f t="shared" ref="D41:H42" si="5">ROUND(D23*1.2,2)</f>
        <v>502.79</v>
      </c>
      <c r="E41" s="310">
        <f t="shared" si="5"/>
        <v>445.78</v>
      </c>
      <c r="F41" s="310">
        <f t="shared" si="5"/>
        <v>517.12</v>
      </c>
      <c r="G41" s="310">
        <f t="shared" si="5"/>
        <v>839.5</v>
      </c>
      <c r="H41" s="310">
        <f t="shared" si="5"/>
        <v>522.77</v>
      </c>
      <c r="J41" s="311"/>
      <c r="K41" s="311"/>
      <c r="L41" s="311"/>
      <c r="M41" s="311"/>
      <c r="N41" s="311"/>
      <c r="O41" s="311"/>
      <c r="P41" s="311"/>
      <c r="Q41" s="311"/>
      <c r="R41" s="311"/>
    </row>
    <row r="42" spans="1:18" s="278" customFormat="1" ht="24" x14ac:dyDescent="0.25">
      <c r="A42" s="110" t="s">
        <v>129</v>
      </c>
      <c r="B42" s="309" t="s">
        <v>233</v>
      </c>
      <c r="C42" s="112" t="s">
        <v>14</v>
      </c>
      <c r="D42" s="310">
        <f t="shared" si="5"/>
        <v>493.51</v>
      </c>
      <c r="E42" s="310">
        <f t="shared" si="5"/>
        <v>466.91</v>
      </c>
      <c r="F42" s="310">
        <f t="shared" si="5"/>
        <v>539.92999999999995</v>
      </c>
      <c r="G42" s="310">
        <f t="shared" si="5"/>
        <v>862.31</v>
      </c>
      <c r="H42" s="310">
        <f t="shared" si="5"/>
        <v>0</v>
      </c>
      <c r="J42" s="311"/>
      <c r="K42" s="311"/>
      <c r="L42" s="311"/>
      <c r="M42" s="311"/>
      <c r="N42" s="311"/>
      <c r="O42" s="311"/>
      <c r="P42" s="311"/>
      <c r="Q42" s="311"/>
      <c r="R42" s="311"/>
    </row>
    <row r="43" spans="1:18" s="109" customFormat="1" x14ac:dyDescent="0.25">
      <c r="A43" s="337" t="s">
        <v>238</v>
      </c>
      <c r="B43" s="338"/>
      <c r="C43" s="338"/>
      <c r="D43" s="338"/>
      <c r="E43" s="338"/>
      <c r="F43" s="338"/>
      <c r="G43" s="338"/>
      <c r="H43" s="33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 s="278" customFormat="1" ht="24" x14ac:dyDescent="0.25">
      <c r="A44" s="110" t="s">
        <v>131</v>
      </c>
      <c r="B44" s="309" t="s">
        <v>232</v>
      </c>
      <c r="C44" s="112" t="s">
        <v>14</v>
      </c>
      <c r="D44" s="310">
        <f>D26*1.2</f>
        <v>326.93949408362056</v>
      </c>
      <c r="E44" s="310">
        <f t="shared" ref="E44:H45" si="6">E26*1.2</f>
        <v>328.55865669518153</v>
      </c>
      <c r="F44" s="310">
        <f t="shared" si="6"/>
        <v>320.58167316608757</v>
      </c>
      <c r="G44" s="310">
        <f t="shared" si="6"/>
        <v>320.69107305711196</v>
      </c>
      <c r="H44" s="310">
        <f t="shared" si="6"/>
        <v>308.92153222464646</v>
      </c>
      <c r="J44" s="311"/>
      <c r="K44" s="311"/>
      <c r="L44" s="311"/>
      <c r="M44" s="311"/>
      <c r="N44" s="311"/>
      <c r="O44" s="311"/>
      <c r="P44" s="311"/>
      <c r="Q44" s="311"/>
      <c r="R44" s="311"/>
    </row>
    <row r="45" spans="1:18" s="278" customFormat="1" ht="24" x14ac:dyDescent="0.25">
      <c r="A45" s="110" t="s">
        <v>132</v>
      </c>
      <c r="B45" s="309" t="s">
        <v>233</v>
      </c>
      <c r="C45" s="112" t="s">
        <v>14</v>
      </c>
      <c r="D45" s="310">
        <f>D27*1.2</f>
        <v>371.39556424672958</v>
      </c>
      <c r="E45" s="310">
        <f t="shared" si="6"/>
        <v>371.59490108592718</v>
      </c>
      <c r="F45" s="310">
        <f t="shared" si="6"/>
        <v>368.26533964331054</v>
      </c>
      <c r="G45" s="310">
        <f t="shared" si="6"/>
        <v>368.37466316648198</v>
      </c>
      <c r="H45" s="310">
        <f t="shared" si="6"/>
        <v>0</v>
      </c>
      <c r="J45" s="311"/>
      <c r="K45" s="311"/>
      <c r="L45" s="311"/>
      <c r="M45" s="311"/>
      <c r="N45" s="311"/>
      <c r="O45" s="311"/>
      <c r="P45" s="311"/>
      <c r="Q45" s="311"/>
      <c r="R45" s="311"/>
    </row>
    <row r="46" spans="1:18" s="109" customFormat="1" ht="15" customHeight="1" x14ac:dyDescent="0.25">
      <c r="A46" s="337" t="s">
        <v>239</v>
      </c>
      <c r="B46" s="338"/>
      <c r="C46" s="338"/>
      <c r="D46" s="338"/>
      <c r="E46" s="338"/>
      <c r="F46" s="338"/>
      <c r="G46" s="338"/>
      <c r="H46" s="33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1:18" s="109" customFormat="1" ht="24" x14ac:dyDescent="0.25">
      <c r="A47" s="110" t="s">
        <v>134</v>
      </c>
      <c r="B47" s="111" t="s">
        <v>121</v>
      </c>
      <c r="C47" s="112" t="s">
        <v>13</v>
      </c>
      <c r="D47" s="113">
        <f>D29*1.2</f>
        <v>94652.785838170792</v>
      </c>
      <c r="E47" s="312">
        <f t="shared" ref="E47:H47" si="7">E29*1.2</f>
        <v>58533.080121135783</v>
      </c>
      <c r="F47" s="312">
        <f t="shared" si="7"/>
        <v>18014.304340584124</v>
      </c>
      <c r="G47" s="312">
        <f t="shared" si="7"/>
        <v>17995.707918023345</v>
      </c>
      <c r="H47" s="312">
        <f t="shared" si="7"/>
        <v>109.69345842754416</v>
      </c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18" s="109" customFormat="1" x14ac:dyDescent="0.25">
      <c r="A48" s="110" t="s">
        <v>135</v>
      </c>
      <c r="B48" s="111" t="s">
        <v>111</v>
      </c>
      <c r="C48" s="112" t="s">
        <v>13</v>
      </c>
      <c r="D48" s="113">
        <f t="shared" ref="D48:H51" si="8">D30*1.2</f>
        <v>0</v>
      </c>
      <c r="E48" s="312">
        <f t="shared" si="8"/>
        <v>0</v>
      </c>
      <c r="F48" s="312">
        <f t="shared" si="8"/>
        <v>0</v>
      </c>
      <c r="G48" s="312">
        <f t="shared" si="8"/>
        <v>0</v>
      </c>
      <c r="H48" s="312">
        <f t="shared" si="8"/>
        <v>0</v>
      </c>
      <c r="J48" s="108"/>
      <c r="K48" s="108"/>
      <c r="L48" s="108"/>
      <c r="M48" s="108"/>
      <c r="N48" s="108"/>
      <c r="O48" s="108"/>
      <c r="P48" s="108"/>
      <c r="Q48" s="108"/>
      <c r="R48" s="108"/>
    </row>
    <row r="49" spans="1:18" s="109" customFormat="1" ht="24" x14ac:dyDescent="0.25">
      <c r="A49" s="110" t="s">
        <v>138</v>
      </c>
      <c r="B49" s="111" t="s">
        <v>124</v>
      </c>
      <c r="C49" s="112" t="s">
        <v>13</v>
      </c>
      <c r="D49" s="113">
        <f t="shared" si="8"/>
        <v>5847.8173402361545</v>
      </c>
      <c r="E49" s="312">
        <f t="shared" si="8"/>
        <v>4111.2469682725068</v>
      </c>
      <c r="F49" s="312">
        <f t="shared" si="8"/>
        <v>1080.2849485098745</v>
      </c>
      <c r="G49" s="312">
        <f t="shared" si="8"/>
        <v>649.78262097128368</v>
      </c>
      <c r="H49" s="312">
        <f t="shared" si="8"/>
        <v>6.5028024824904964</v>
      </c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s="109" customFormat="1" x14ac:dyDescent="0.25">
      <c r="A50" s="110" t="s">
        <v>140</v>
      </c>
      <c r="B50" s="111" t="s">
        <v>115</v>
      </c>
      <c r="C50" s="112" t="s">
        <v>13</v>
      </c>
      <c r="D50" s="113">
        <f t="shared" si="8"/>
        <v>0</v>
      </c>
      <c r="E50" s="312">
        <f t="shared" si="8"/>
        <v>0</v>
      </c>
      <c r="F50" s="312">
        <f t="shared" si="8"/>
        <v>0</v>
      </c>
      <c r="G50" s="312">
        <f t="shared" si="8"/>
        <v>0</v>
      </c>
      <c r="H50" s="312">
        <f t="shared" si="8"/>
        <v>0</v>
      </c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s="109" customFormat="1" ht="36" x14ac:dyDescent="0.25">
      <c r="A51" s="110" t="s">
        <v>143</v>
      </c>
      <c r="B51" s="111" t="s">
        <v>127</v>
      </c>
      <c r="C51" s="112" t="s">
        <v>118</v>
      </c>
      <c r="D51" s="113">
        <f t="shared" si="8"/>
        <v>82945.572764272423</v>
      </c>
      <c r="E51" s="113">
        <f t="shared" si="8"/>
        <v>74267.127979503799</v>
      </c>
      <c r="F51" s="113">
        <f t="shared" si="8"/>
        <v>83240.043958517854</v>
      </c>
      <c r="G51" s="113">
        <f t="shared" si="8"/>
        <v>135683.42628187177</v>
      </c>
      <c r="H51" s="113">
        <f t="shared" si="8"/>
        <v>87092.355646717901</v>
      </c>
    </row>
    <row r="52" spans="1:18" s="109" customFormat="1" ht="14.45" customHeight="1" x14ac:dyDescent="0.25">
      <c r="A52" s="337" t="s">
        <v>240</v>
      </c>
      <c r="B52" s="338"/>
      <c r="C52" s="338"/>
      <c r="D52" s="338"/>
      <c r="E52" s="338"/>
      <c r="F52" s="338"/>
      <c r="G52" s="338"/>
      <c r="H52" s="338"/>
    </row>
    <row r="53" spans="1:18" s="109" customFormat="1" ht="24" x14ac:dyDescent="0.25">
      <c r="A53" s="110" t="s">
        <v>144</v>
      </c>
      <c r="B53" s="111" t="s">
        <v>121</v>
      </c>
      <c r="C53" s="112" t="s">
        <v>13</v>
      </c>
      <c r="D53" s="113">
        <f>D35*1.2</f>
        <v>39572.098524162495</v>
      </c>
      <c r="E53" s="312">
        <f t="shared" ref="E53:H53" si="9">E35*1.2</f>
        <v>30040.151093693315</v>
      </c>
      <c r="F53" s="312">
        <f t="shared" si="9"/>
        <v>6879.8986345251351</v>
      </c>
      <c r="G53" s="312">
        <f t="shared" si="9"/>
        <v>2652.0487959440402</v>
      </c>
      <c r="H53" s="312">
        <f t="shared" si="9"/>
        <v>0</v>
      </c>
    </row>
    <row r="54" spans="1:18" s="109" customFormat="1" x14ac:dyDescent="0.25">
      <c r="A54" s="110" t="s">
        <v>241</v>
      </c>
      <c r="B54" s="111" t="s">
        <v>111</v>
      </c>
      <c r="C54" s="112" t="s">
        <v>13</v>
      </c>
      <c r="D54" s="113">
        <f t="shared" ref="D54:H57" si="10">D36*1.2</f>
        <v>0</v>
      </c>
      <c r="E54" s="312">
        <f t="shared" si="10"/>
        <v>0</v>
      </c>
      <c r="F54" s="312">
        <f t="shared" si="10"/>
        <v>0</v>
      </c>
      <c r="G54" s="312">
        <f t="shared" si="10"/>
        <v>0</v>
      </c>
      <c r="H54" s="312">
        <f t="shared" si="10"/>
        <v>0</v>
      </c>
    </row>
    <row r="55" spans="1:18" s="109" customFormat="1" ht="24" x14ac:dyDescent="0.25">
      <c r="A55" s="110" t="s">
        <v>242</v>
      </c>
      <c r="B55" s="111" t="s">
        <v>124</v>
      </c>
      <c r="C55" s="112" t="s">
        <v>13</v>
      </c>
      <c r="D55" s="113">
        <f t="shared" si="10"/>
        <v>902.62532569701284</v>
      </c>
      <c r="E55" s="312">
        <f t="shared" si="10"/>
        <v>725.18379514138576</v>
      </c>
      <c r="F55" s="312">
        <f t="shared" si="10"/>
        <v>143.1557364851013</v>
      </c>
      <c r="G55" s="312">
        <f t="shared" si="10"/>
        <v>34.285794070525796</v>
      </c>
      <c r="H55" s="312">
        <f t="shared" si="10"/>
        <v>0</v>
      </c>
    </row>
    <row r="56" spans="1:18" s="109" customFormat="1" x14ac:dyDescent="0.25">
      <c r="A56" s="110" t="s">
        <v>243</v>
      </c>
      <c r="B56" s="111" t="s">
        <v>115</v>
      </c>
      <c r="C56" s="112" t="s">
        <v>13</v>
      </c>
      <c r="D56" s="113">
        <f t="shared" si="10"/>
        <v>0</v>
      </c>
      <c r="E56" s="312">
        <f t="shared" si="10"/>
        <v>0</v>
      </c>
      <c r="F56" s="312">
        <f t="shared" si="10"/>
        <v>0</v>
      </c>
      <c r="G56" s="312">
        <f t="shared" si="10"/>
        <v>0</v>
      </c>
      <c r="H56" s="312">
        <f t="shared" si="10"/>
        <v>0</v>
      </c>
    </row>
    <row r="57" spans="1:18" s="109" customFormat="1" ht="43.5" customHeight="1" x14ac:dyDescent="0.25">
      <c r="A57" s="110" t="s">
        <v>244</v>
      </c>
      <c r="B57" s="111" t="s">
        <v>127</v>
      </c>
      <c r="C57" s="112" t="s">
        <v>118</v>
      </c>
      <c r="D57" s="113">
        <f t="shared" si="10"/>
        <v>82479.053050251285</v>
      </c>
      <c r="E57" s="113">
        <f t="shared" si="10"/>
        <v>77785.758173483991</v>
      </c>
      <c r="F57" s="113">
        <f t="shared" si="10"/>
        <v>92332.117258277896</v>
      </c>
      <c r="G57" s="113">
        <f t="shared" si="10"/>
        <v>140274.00000455306</v>
      </c>
      <c r="H57" s="113">
        <f t="shared" si="10"/>
        <v>0</v>
      </c>
    </row>
    <row r="59" spans="1:18" s="120" customFormat="1" ht="17.25" x14ac:dyDescent="0.3">
      <c r="A59" s="118"/>
      <c r="B59" s="119" t="s">
        <v>61</v>
      </c>
      <c r="C59" s="327" t="s">
        <v>62</v>
      </c>
      <c r="D59" s="327"/>
      <c r="E59" s="327"/>
      <c r="F59" s="328" t="s">
        <v>63</v>
      </c>
      <c r="G59" s="328"/>
      <c r="H59" s="328"/>
    </row>
    <row r="60" spans="1:18" ht="14.45" customHeight="1" x14ac:dyDescent="0.25">
      <c r="A60" s="121"/>
      <c r="B60" s="122"/>
      <c r="C60" s="329" t="s">
        <v>145</v>
      </c>
      <c r="D60" s="329"/>
      <c r="E60" s="329"/>
      <c r="F60" s="330" t="s">
        <v>79</v>
      </c>
      <c r="G60" s="330"/>
      <c r="H60" s="330"/>
    </row>
    <row r="62" spans="1:18" x14ac:dyDescent="0.25">
      <c r="B62" s="125"/>
      <c r="E62" s="126"/>
      <c r="F62" s="126"/>
      <c r="G62" s="126"/>
      <c r="H62" s="126"/>
    </row>
    <row r="63" spans="1:18" x14ac:dyDescent="0.25">
      <c r="E63" s="126"/>
      <c r="F63" s="126"/>
      <c r="G63" s="126"/>
      <c r="H63" s="126"/>
      <c r="I63" s="126"/>
    </row>
    <row r="64" spans="1:18" x14ac:dyDescent="0.25">
      <c r="E64" s="299"/>
      <c r="F64" s="299"/>
      <c r="G64" s="299"/>
      <c r="H64" s="299"/>
    </row>
    <row r="65" spans="2:8" x14ac:dyDescent="0.25">
      <c r="B65" s="125"/>
      <c r="D65" s="126"/>
      <c r="E65" s="126"/>
      <c r="F65" s="126"/>
      <c r="G65" s="126"/>
      <c r="H65" s="126"/>
    </row>
    <row r="66" spans="2:8" x14ac:dyDescent="0.25">
      <c r="E66" s="126"/>
      <c r="F66" s="126"/>
    </row>
  </sheetData>
  <mergeCells count="23">
    <mergeCell ref="A7:A8"/>
    <mergeCell ref="B7:B8"/>
    <mergeCell ref="C7:C8"/>
    <mergeCell ref="D7:D8"/>
    <mergeCell ref="E7:H7"/>
    <mergeCell ref="E1:H1"/>
    <mergeCell ref="A3:H3"/>
    <mergeCell ref="B4:H4"/>
    <mergeCell ref="B5:H5"/>
    <mergeCell ref="F6:H6"/>
    <mergeCell ref="C60:E60"/>
    <mergeCell ref="F60:H60"/>
    <mergeCell ref="K21:O21"/>
    <mergeCell ref="A22:H22"/>
    <mergeCell ref="A25:H25"/>
    <mergeCell ref="A28:H28"/>
    <mergeCell ref="A34:H34"/>
    <mergeCell ref="A40:H40"/>
    <mergeCell ref="A43:H43"/>
    <mergeCell ref="A46:H46"/>
    <mergeCell ref="A52:H52"/>
    <mergeCell ref="C59:E59"/>
    <mergeCell ref="F59:H59"/>
  </mergeCells>
  <conditionalFormatting sqref="B4">
    <cfRule type="cellIs" dxfId="169" priority="1" operator="equal">
      <formula>0</formula>
    </cfRule>
  </conditionalFormatting>
  <printOptions horizontalCentered="1"/>
  <pageMargins left="0.31496062992125984" right="0" top="0.15748031496062992" bottom="0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zoomScaleNormal="100" zoomScaleSheetLayoutView="100" workbookViewId="0">
      <pane xSplit="3" ySplit="11" topLeftCell="D84" activePane="bottomRight" state="frozen"/>
      <selection activeCell="N26" sqref="N26:T26"/>
      <selection pane="topRight" activeCell="N26" sqref="N26:T26"/>
      <selection pane="bottomLeft" activeCell="N26" sqref="N26:T26"/>
      <selection pane="bottomRight" activeCell="A86" sqref="A86:XFD94"/>
    </sheetView>
  </sheetViews>
  <sheetFormatPr defaultColWidth="9.140625" defaultRowHeight="15" x14ac:dyDescent="0.25"/>
  <cols>
    <col min="1" max="1" width="5.5703125" style="124" customWidth="1"/>
    <col min="2" max="2" width="40.85546875" style="60" customWidth="1"/>
    <col min="3" max="3" width="10.5703125" style="60" customWidth="1"/>
    <col min="4" max="4" width="16.7109375" style="60" customWidth="1"/>
    <col min="5" max="8" width="14.85546875" style="60" customWidth="1"/>
    <col min="9" max="9" width="16.5703125" style="60" customWidth="1"/>
    <col min="10" max="10" width="9.28515625" style="60" customWidth="1"/>
    <col min="11" max="11" width="17.5703125" style="60" customWidth="1"/>
    <col min="12" max="19" width="9.28515625" style="60" customWidth="1"/>
    <col min="20" max="16384" width="9.140625" style="60"/>
  </cols>
  <sheetData>
    <row r="1" spans="1:8" ht="49.5" customHeight="1" x14ac:dyDescent="0.25">
      <c r="A1" s="59"/>
      <c r="C1" s="61"/>
      <c r="D1" s="61"/>
      <c r="E1" s="339" t="s">
        <v>245</v>
      </c>
      <c r="F1" s="339"/>
      <c r="G1" s="339"/>
      <c r="H1" s="339"/>
    </row>
    <row r="2" spans="1:8" ht="16.5" customHeight="1" x14ac:dyDescent="0.25">
      <c r="A2" s="62"/>
      <c r="B2" s="61"/>
      <c r="C2" s="61"/>
      <c r="D2" s="61"/>
      <c r="E2" s="63"/>
      <c r="F2" s="63"/>
      <c r="G2" s="63"/>
      <c r="H2" s="63"/>
    </row>
    <row r="3" spans="1:8" ht="30.75" customHeight="1" x14ac:dyDescent="0.25">
      <c r="A3" s="347" t="s">
        <v>246</v>
      </c>
      <c r="B3" s="347"/>
      <c r="C3" s="347"/>
      <c r="D3" s="347"/>
      <c r="E3" s="347"/>
      <c r="F3" s="347"/>
      <c r="G3" s="347"/>
      <c r="H3" s="347"/>
    </row>
    <row r="4" spans="1:8" x14ac:dyDescent="0.25">
      <c r="A4" s="62"/>
      <c r="B4" s="341" t="str">
        <f>'[54]1_Елементи витрат'!A3</f>
        <v>КПТМ "Черкаситеплокомуненерго"</v>
      </c>
      <c r="C4" s="341"/>
      <c r="D4" s="341"/>
      <c r="E4" s="341"/>
      <c r="F4" s="341"/>
      <c r="G4" s="341"/>
      <c r="H4" s="341"/>
    </row>
    <row r="5" spans="1:8" x14ac:dyDescent="0.25">
      <c r="A5" s="62"/>
      <c r="B5" s="342" t="s">
        <v>2</v>
      </c>
      <c r="C5" s="342"/>
      <c r="D5" s="342"/>
      <c r="E5" s="342"/>
      <c r="F5" s="342"/>
      <c r="G5" s="342"/>
      <c r="H5" s="342"/>
    </row>
    <row r="6" spans="1:8" x14ac:dyDescent="0.25">
      <c r="A6" s="62"/>
      <c r="B6" s="61"/>
      <c r="C6" s="61"/>
      <c r="D6" s="61"/>
      <c r="E6" s="61"/>
      <c r="F6" s="343"/>
      <c r="G6" s="343"/>
      <c r="H6" s="343"/>
    </row>
    <row r="7" spans="1:8" ht="22.5" customHeight="1" x14ac:dyDescent="0.25">
      <c r="A7" s="348" t="s">
        <v>4</v>
      </c>
      <c r="B7" s="345" t="s">
        <v>83</v>
      </c>
      <c r="C7" s="345" t="s">
        <v>6</v>
      </c>
      <c r="D7" s="345" t="s">
        <v>84</v>
      </c>
      <c r="E7" s="345" t="s">
        <v>200</v>
      </c>
      <c r="F7" s="345"/>
      <c r="G7" s="345"/>
      <c r="H7" s="345"/>
    </row>
    <row r="8" spans="1:8" ht="36" customHeight="1" x14ac:dyDescent="0.25">
      <c r="A8" s="348"/>
      <c r="B8" s="345"/>
      <c r="C8" s="345"/>
      <c r="D8" s="345"/>
      <c r="E8" s="154" t="s">
        <v>201</v>
      </c>
      <c r="F8" s="154" t="s">
        <v>202</v>
      </c>
      <c r="G8" s="154" t="s">
        <v>203</v>
      </c>
      <c r="H8" s="154" t="s">
        <v>204</v>
      </c>
    </row>
    <row r="9" spans="1:8" s="74" customFormat="1" x14ac:dyDescent="0.25">
      <c r="A9" s="66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</row>
    <row r="10" spans="1:8" s="74" customFormat="1" ht="24" customHeight="1" x14ac:dyDescent="0.25">
      <c r="A10" s="70" t="s">
        <v>247</v>
      </c>
      <c r="B10" s="71" t="s">
        <v>248</v>
      </c>
      <c r="C10" s="72" t="s">
        <v>90</v>
      </c>
      <c r="D10" s="73">
        <f>SUM(E10:H10)</f>
        <v>351628.41590288904</v>
      </c>
      <c r="E10" s="73">
        <f>[54]Д2!F76</f>
        <v>273692.4791718293</v>
      </c>
      <c r="F10" s="73">
        <f>[54]Д2!F80</f>
        <v>51528.318396914583</v>
      </c>
      <c r="G10" s="73">
        <f>[54]Д2!F84</f>
        <v>26182.409314651868</v>
      </c>
      <c r="H10" s="73">
        <f>[54]Д2!F88</f>
        <v>225.20901949332836</v>
      </c>
    </row>
    <row r="11" spans="1:8" s="95" customFormat="1" ht="18" customHeight="1" x14ac:dyDescent="0.25">
      <c r="A11" s="300" t="s">
        <v>249</v>
      </c>
      <c r="B11" s="85" t="s">
        <v>250</v>
      </c>
      <c r="C11" s="86" t="s">
        <v>90</v>
      </c>
      <c r="D11" s="87">
        <f>E11+F11+G11+H11</f>
        <v>110598.73900148169</v>
      </c>
      <c r="E11" s="87">
        <f>'[54]Д2.1'!$F$127</f>
        <v>93539.135988557784</v>
      </c>
      <c r="F11" s="87">
        <f>'[54]Д2.1'!$F$130</f>
        <v>13897.059027481382</v>
      </c>
      <c r="G11" s="87">
        <f>'[54]Д2.1'!$F$133</f>
        <v>3162.5439854425267</v>
      </c>
      <c r="H11" s="87">
        <f>'[54]Д2.1'!$F$136</f>
        <v>0</v>
      </c>
    </row>
    <row r="12" spans="1:8" s="95" customFormat="1" ht="18" customHeight="1" x14ac:dyDescent="0.25">
      <c r="A12" s="300" t="s">
        <v>251</v>
      </c>
      <c r="B12" s="85" t="s">
        <v>252</v>
      </c>
      <c r="C12" s="86" t="s">
        <v>90</v>
      </c>
      <c r="D12" s="87">
        <f>E12+F12+G12+H12</f>
        <v>241029.67690140739</v>
      </c>
      <c r="E12" s="87">
        <f>'[54]Д2.1'!$F$113</f>
        <v>180153.34318327147</v>
      </c>
      <c r="F12" s="87">
        <f>'[54]Д2.1'!$F$116</f>
        <v>37631.259369433203</v>
      </c>
      <c r="G12" s="87">
        <f>'[54]Д2.1'!$F$119</f>
        <v>23019.865329209359</v>
      </c>
      <c r="H12" s="87">
        <f>'[54]Д2.1'!$F$122</f>
        <v>225.20901949332836</v>
      </c>
    </row>
    <row r="13" spans="1:8" s="134" customFormat="1" ht="35.25" customHeight="1" x14ac:dyDescent="0.25">
      <c r="A13" s="76" t="s">
        <v>253</v>
      </c>
      <c r="B13" s="77" t="s">
        <v>155</v>
      </c>
      <c r="C13" s="78" t="s">
        <v>95</v>
      </c>
      <c r="D13" s="79">
        <f>D14+D17</f>
        <v>141.86437391699005</v>
      </c>
      <c r="E13" s="79">
        <f t="shared" ref="E13:H13" si="0">E14+E17</f>
        <v>103.25114887107455</v>
      </c>
      <c r="F13" s="79">
        <f t="shared" si="0"/>
        <v>25.454569320106977</v>
      </c>
      <c r="G13" s="79">
        <f t="shared" si="0"/>
        <v>13.047474650608528</v>
      </c>
      <c r="H13" s="79">
        <f t="shared" si="0"/>
        <v>0.11118107520000001</v>
      </c>
    </row>
    <row r="14" spans="1:8" s="80" customFormat="1" x14ac:dyDescent="0.25">
      <c r="A14" s="302" t="s">
        <v>254</v>
      </c>
      <c r="B14" s="313" t="s">
        <v>255</v>
      </c>
      <c r="C14" s="304" t="s">
        <v>95</v>
      </c>
      <c r="D14" s="305">
        <f t="shared" ref="D14:D19" si="1">SUM(E14:H14)</f>
        <v>40.893942515319445</v>
      </c>
      <c r="E14" s="305">
        <f>[54]Тран!E21</f>
        <v>32.959476999439282</v>
      </c>
      <c r="F14" s="305">
        <f>[54]Тран!F21</f>
        <v>6.3385802069328108</v>
      </c>
      <c r="G14" s="305">
        <f>[54]Тран!G21</f>
        <v>1.5958853089473533</v>
      </c>
      <c r="H14" s="305">
        <f>[54]Тран!H21</f>
        <v>0</v>
      </c>
    </row>
    <row r="15" spans="1:8" s="80" customFormat="1" ht="14.25" customHeight="1" x14ac:dyDescent="0.25">
      <c r="A15" s="302" t="s">
        <v>256</v>
      </c>
      <c r="B15" s="314" t="s">
        <v>257</v>
      </c>
      <c r="C15" s="304" t="s">
        <v>95</v>
      </c>
      <c r="D15" s="305">
        <f>SUM(E15:H15)</f>
        <v>39.390824720785169</v>
      </c>
      <c r="E15" s="305">
        <v>32.440512997170941</v>
      </c>
      <c r="F15" s="305">
        <v>5.5010116488528107</v>
      </c>
      <c r="G15" s="305">
        <v>1.4493000747614204</v>
      </c>
      <c r="H15" s="305">
        <v>0</v>
      </c>
    </row>
    <row r="16" spans="1:8" s="80" customFormat="1" ht="14.25" customHeight="1" x14ac:dyDescent="0.25">
      <c r="A16" s="302" t="s">
        <v>258</v>
      </c>
      <c r="B16" s="315" t="s">
        <v>87</v>
      </c>
      <c r="C16" s="304" t="s">
        <v>95</v>
      </c>
      <c r="D16" s="305">
        <f t="shared" si="1"/>
        <v>1.5031177945342735</v>
      </c>
      <c r="E16" s="305">
        <v>0.51896400226834072</v>
      </c>
      <c r="F16" s="305">
        <v>0.83756855807999997</v>
      </c>
      <c r="G16" s="305">
        <v>0.14658523418593278</v>
      </c>
      <c r="H16" s="305">
        <v>0</v>
      </c>
    </row>
    <row r="17" spans="1:15" s="80" customFormat="1" ht="18" customHeight="1" x14ac:dyDescent="0.25">
      <c r="A17" s="302" t="s">
        <v>259</v>
      </c>
      <c r="B17" s="313" t="s">
        <v>260</v>
      </c>
      <c r="C17" s="304" t="s">
        <v>95</v>
      </c>
      <c r="D17" s="305">
        <f t="shared" si="1"/>
        <v>100.97043140167061</v>
      </c>
      <c r="E17" s="305">
        <f>[54]Тран!E20</f>
        <v>70.291671871635273</v>
      </c>
      <c r="F17" s="305">
        <f>[54]Тран!F20</f>
        <v>19.115989113174166</v>
      </c>
      <c r="G17" s="305">
        <f>[54]Тран!G20</f>
        <v>11.451589341661174</v>
      </c>
      <c r="H17" s="305">
        <f>[54]Тран!H20</f>
        <v>0.11118107520000001</v>
      </c>
      <c r="K17" s="316"/>
      <c r="L17" s="316"/>
      <c r="M17" s="316"/>
      <c r="N17" s="316"/>
      <c r="O17" s="316"/>
    </row>
    <row r="18" spans="1:15" s="80" customFormat="1" ht="15.75" customHeight="1" x14ac:dyDescent="0.25">
      <c r="A18" s="302" t="s">
        <v>261</v>
      </c>
      <c r="B18" s="314" t="s">
        <v>257</v>
      </c>
      <c r="C18" s="304" t="s">
        <v>95</v>
      </c>
      <c r="D18" s="305">
        <f t="shared" si="1"/>
        <v>96.740514688118054</v>
      </c>
      <c r="E18" s="305">
        <v>67.46763605384767</v>
      </c>
      <c r="F18" s="305">
        <v>17.844947428066963</v>
      </c>
      <c r="G18" s="305">
        <v>11.316750131003436</v>
      </c>
      <c r="H18" s="305">
        <v>0.11118107520000001</v>
      </c>
      <c r="K18" s="316"/>
      <c r="L18" s="316"/>
      <c r="M18" s="316"/>
      <c r="N18" s="316"/>
      <c r="O18" s="316"/>
    </row>
    <row r="19" spans="1:15" s="80" customFormat="1" ht="15.75" customHeight="1" x14ac:dyDescent="0.25">
      <c r="A19" s="302" t="s">
        <v>262</v>
      </c>
      <c r="B19" s="314" t="s">
        <v>87</v>
      </c>
      <c r="C19" s="304" t="s">
        <v>95</v>
      </c>
      <c r="D19" s="305">
        <f t="shared" si="1"/>
        <v>4.2299167135525799</v>
      </c>
      <c r="E19" s="305">
        <v>2.8240358177876419</v>
      </c>
      <c r="F19" s="305">
        <v>1.2710416851072002</v>
      </c>
      <c r="G19" s="305">
        <v>0.13483921065773785</v>
      </c>
      <c r="H19" s="305">
        <v>0</v>
      </c>
      <c r="K19" s="316"/>
      <c r="L19" s="316"/>
      <c r="M19" s="316"/>
      <c r="N19" s="316"/>
      <c r="O19" s="316"/>
    </row>
    <row r="20" spans="1:15" s="96" customFormat="1" ht="22.5" customHeight="1" x14ac:dyDescent="0.25">
      <c r="A20" s="335" t="s">
        <v>263</v>
      </c>
      <c r="B20" s="336"/>
      <c r="C20" s="336"/>
      <c r="D20" s="336"/>
      <c r="E20" s="336"/>
      <c r="F20" s="336"/>
      <c r="G20" s="336"/>
      <c r="H20" s="336"/>
      <c r="K20" s="272"/>
      <c r="L20" s="273"/>
      <c r="M20" s="273"/>
      <c r="N20" s="273"/>
      <c r="O20" s="273"/>
    </row>
    <row r="21" spans="1:15" s="94" customFormat="1" x14ac:dyDescent="0.25">
      <c r="A21" s="89" t="s">
        <v>93</v>
      </c>
      <c r="B21" s="308" t="s">
        <v>264</v>
      </c>
      <c r="C21" s="91" t="s">
        <v>14</v>
      </c>
      <c r="D21" s="147"/>
      <c r="E21" s="147"/>
      <c r="F21" s="147"/>
      <c r="G21" s="147"/>
      <c r="H21" s="147"/>
      <c r="K21" s="274"/>
      <c r="L21" s="274"/>
      <c r="M21" s="274"/>
      <c r="N21" s="274"/>
      <c r="O21" s="274"/>
    </row>
    <row r="22" spans="1:15" s="94" customFormat="1" ht="18" customHeight="1" x14ac:dyDescent="0.25">
      <c r="A22" s="317" t="s">
        <v>32</v>
      </c>
      <c r="B22" s="318" t="s">
        <v>257</v>
      </c>
      <c r="C22" s="270" t="s">
        <v>14</v>
      </c>
      <c r="D22" s="147">
        <f>'[54]Д8.1_ТЕ'!O41</f>
        <v>12.15295362343495</v>
      </c>
      <c r="E22" s="147">
        <f>ROUND('[54]Д8.1_ТЕ_Катег'!F41,2)</f>
        <v>12.15</v>
      </c>
      <c r="F22" s="147">
        <f>ROUND('[54]Д8.1_ТЕ_Катег'!$N$41,2)</f>
        <v>12.15</v>
      </c>
      <c r="G22" s="147">
        <f>'[54]Д8.1_ТЕ_Катег'!$N$41</f>
        <v>12.152953623434948</v>
      </c>
      <c r="H22" s="147">
        <f>'[54]Д8.1_ТЕ_Катег'!$N$41</f>
        <v>12.152953623434948</v>
      </c>
      <c r="K22" s="274"/>
      <c r="L22" s="274"/>
      <c r="M22" s="274"/>
      <c r="N22" s="274"/>
      <c r="O22" s="274"/>
    </row>
    <row r="23" spans="1:15" s="94" customFormat="1" ht="18" customHeight="1" x14ac:dyDescent="0.25">
      <c r="A23" s="317" t="s">
        <v>34</v>
      </c>
      <c r="B23" s="319" t="s">
        <v>87</v>
      </c>
      <c r="C23" s="270" t="s">
        <v>14</v>
      </c>
      <c r="D23" s="147">
        <f>'[54]Д8.1_ТЕ'!S41</f>
        <v>29.514389228573116</v>
      </c>
      <c r="E23" s="147">
        <f>ROUND('[54]Д8.1_ТЕ_Катег'!G41,2)</f>
        <v>29.51</v>
      </c>
      <c r="F23" s="147">
        <f>ROUND('[54]Д8.1_ТЕ_Катег'!$O$41,2)</f>
        <v>29.51</v>
      </c>
      <c r="G23" s="147">
        <f>'[54]Д8.1_ТЕ_Катег'!$O$41</f>
        <v>29.514389228573112</v>
      </c>
      <c r="H23" s="147">
        <f>'[54]Д8.1_ТЕ_Катег'!$O$41</f>
        <v>29.514389228573112</v>
      </c>
      <c r="K23" s="274"/>
      <c r="L23" s="274"/>
      <c r="M23" s="274"/>
      <c r="N23" s="274"/>
      <c r="O23" s="274"/>
    </row>
    <row r="24" spans="1:15" s="94" customFormat="1" x14ac:dyDescent="0.25">
      <c r="A24" s="89" t="s">
        <v>265</v>
      </c>
      <c r="B24" s="308" t="s">
        <v>266</v>
      </c>
      <c r="C24" s="91" t="s">
        <v>14</v>
      </c>
      <c r="D24" s="147"/>
      <c r="E24" s="147"/>
      <c r="F24" s="147"/>
      <c r="G24" s="147"/>
      <c r="H24" s="147"/>
      <c r="K24" s="282"/>
      <c r="L24" s="282"/>
      <c r="M24" s="282"/>
      <c r="N24" s="282"/>
      <c r="O24" s="282"/>
    </row>
    <row r="25" spans="1:15" s="94" customFormat="1" ht="18.75" customHeight="1" x14ac:dyDescent="0.25">
      <c r="A25" s="317" t="s">
        <v>38</v>
      </c>
      <c r="B25" s="318" t="s">
        <v>257</v>
      </c>
      <c r="C25" s="270" t="s">
        <v>14</v>
      </c>
      <c r="D25" s="147">
        <f>'[54]Д8.1_ТЕ'!AA41</f>
        <v>72.094804012288037</v>
      </c>
      <c r="E25" s="147">
        <f>ROUND('[54]Д8.1_ТЕ_Катег'!I41,2)</f>
        <v>86.02</v>
      </c>
      <c r="F25" s="147">
        <f>'[54]Д8.1_ТЕ_Катег'!$Q$41</f>
        <v>38.834955155023621</v>
      </c>
      <c r="G25" s="147">
        <f>'[54]Д8.1_ТЕ_Катег'!$Q$41</f>
        <v>38.834955155023621</v>
      </c>
      <c r="H25" s="147">
        <f>'[54]Д8.1_ТЕ_Катег'!$Q$41</f>
        <v>38.834955155023621</v>
      </c>
      <c r="K25" s="282"/>
      <c r="L25" s="282"/>
      <c r="M25" s="282"/>
      <c r="N25" s="282"/>
      <c r="O25" s="282"/>
    </row>
    <row r="26" spans="1:15" s="94" customFormat="1" ht="18.75" customHeight="1" x14ac:dyDescent="0.25">
      <c r="A26" s="317" t="s">
        <v>40</v>
      </c>
      <c r="B26" s="319" t="s">
        <v>87</v>
      </c>
      <c r="C26" s="270" t="s">
        <v>14</v>
      </c>
      <c r="D26" s="147">
        <f>'[54]Д8.1_ТЕ'!AE41</f>
        <v>143.54085501443117</v>
      </c>
      <c r="E26" s="147">
        <f>ROUND('[54]Д8.1_ТЕ_Катег'!J41,2)</f>
        <v>143.54</v>
      </c>
      <c r="F26" s="147">
        <f>'[54]Д8.1_ТЕ_Катег'!$R$41</f>
        <v>143.54085501443114</v>
      </c>
      <c r="G26" s="147">
        <f>'[54]Д8.1_ТЕ_Катег'!$R$41</f>
        <v>143.54085501443114</v>
      </c>
      <c r="H26" s="147">
        <f>'[54]Д8.1_ТЕ_Катег'!$R$41</f>
        <v>143.54085501443114</v>
      </c>
      <c r="K26" s="282"/>
      <c r="L26" s="282"/>
      <c r="M26" s="282"/>
      <c r="N26" s="282"/>
      <c r="O26" s="282"/>
    </row>
    <row r="27" spans="1:15" ht="21.75" customHeight="1" x14ac:dyDescent="0.25">
      <c r="A27" s="335" t="s">
        <v>267</v>
      </c>
      <c r="B27" s="336"/>
      <c r="C27" s="336"/>
      <c r="D27" s="336"/>
      <c r="E27" s="336"/>
      <c r="F27" s="336"/>
      <c r="G27" s="336"/>
      <c r="H27" s="336"/>
      <c r="K27" s="282"/>
      <c r="L27" s="282"/>
      <c r="M27" s="282"/>
      <c r="N27" s="282"/>
      <c r="O27" s="282"/>
    </row>
    <row r="28" spans="1:15" ht="24" x14ac:dyDescent="0.25">
      <c r="A28" s="70" t="s">
        <v>183</v>
      </c>
      <c r="B28" s="75" t="s">
        <v>268</v>
      </c>
      <c r="C28" s="72" t="s">
        <v>13</v>
      </c>
      <c r="D28" s="73">
        <f>SUM(E28:H28)</f>
        <v>915.38490045947492</v>
      </c>
      <c r="E28" s="87">
        <f>'[54]Д8.1_ТЕ_Катег'!F33</f>
        <v>751.50879813165125</v>
      </c>
      <c r="F28" s="87">
        <f>'[54]Д8.1_ТЕ_Катег'!$N$33/'[54]Д8.1_ТЕ_Катег'!$N$42*'[54]Д8.1_ТЕ_Катег'!$N$53</f>
        <v>131.19204531640329</v>
      </c>
      <c r="G28" s="87">
        <f>'[54]Д8.1_ТЕ_Катег'!$N$33/'[54]Д8.1_ТЕ_Катег'!$N$42*'[54]Д8.1_ТЕ_Катег'!$N$54</f>
        <v>32.684057011420336</v>
      </c>
      <c r="H28" s="87">
        <f>'[54]Д8.1_ТЕ_Катег'!$N$33/'[54]Д8.1_ТЕ_Катег'!$N$42*'[54]Д8.1_ТЕ_Катег'!$N$49</f>
        <v>0</v>
      </c>
    </row>
    <row r="29" spans="1:15" x14ac:dyDescent="0.25">
      <c r="A29" s="283">
        <f>A28+1</f>
        <v>6</v>
      </c>
      <c r="B29" s="75" t="s">
        <v>111</v>
      </c>
      <c r="C29" s="72" t="s">
        <v>13</v>
      </c>
      <c r="D29" s="73">
        <f t="shared" ref="D29:D31" si="2">SUM(E29:H29)</f>
        <v>0</v>
      </c>
      <c r="E29" s="87">
        <f>'[54]Д8.1_ТЕ_Катег'!F34</f>
        <v>0</v>
      </c>
      <c r="F29" s="87">
        <f>'[54]Д8.1_ТЕ_Катег'!$N$34/'[54]Д8.1_ТЕ_Катег'!$N$42*'[54]Д8.1_ТЕ_Катег'!$N$53</f>
        <v>0</v>
      </c>
      <c r="G29" s="87">
        <f>'[54]Д8.1_ТЕ_Катег'!$N$34/'[54]Д8.1_ТЕ_Катег'!$N$42*'[54]Д8.1_ТЕ_Катег'!$N$54</f>
        <v>0</v>
      </c>
      <c r="H29" s="87">
        <f>'[54]Д8.1_ТЕ_Катег'!$N$34/'[54]Д8.1_ТЕ_Катег'!$N$42*'[54]Д8.1_ТЕ_Катег'!$N$49</f>
        <v>0</v>
      </c>
    </row>
    <row r="30" spans="1:15" ht="24" x14ac:dyDescent="0.25">
      <c r="A30" s="283">
        <f t="shared" ref="A30:A32" si="3">A29+1</f>
        <v>7</v>
      </c>
      <c r="B30" s="75" t="s">
        <v>269</v>
      </c>
      <c r="C30" s="72" t="s">
        <v>13</v>
      </c>
      <c r="D30" s="73">
        <f t="shared" si="2"/>
        <v>44.652921973632921</v>
      </c>
      <c r="E30" s="87">
        <f>'[54]Д8.1_ТЕ_Катег'!F35</f>
        <v>36.658965762519571</v>
      </c>
      <c r="F30" s="87">
        <f>'[54]Д8.1_ТЕ_Катег'!$N$35/'[54]Д8.1_ТЕ_Катег'!$N$42*'[54]Д8.1_ТЕ_Катег'!$N$53</f>
        <v>6.3996119666538185</v>
      </c>
      <c r="G30" s="87">
        <f>'[54]Д8.1_ТЕ_Катег'!$N$35/'[54]Д8.1_ТЕ_Катег'!$N$42*'[54]Д8.1_ТЕ_Катег'!$N$54</f>
        <v>1.5943442444595286</v>
      </c>
      <c r="H30" s="87">
        <f>'[54]Д8.1_ТЕ_Катег'!$N$35/'[54]Д8.1_ТЕ_Катег'!$N$42*'[54]Д8.1_ТЕ_Катег'!$N$49</f>
        <v>0</v>
      </c>
    </row>
    <row r="31" spans="1:15" x14ac:dyDescent="0.25">
      <c r="A31" s="283">
        <f t="shared" si="3"/>
        <v>8</v>
      </c>
      <c r="B31" s="75" t="s">
        <v>115</v>
      </c>
      <c r="C31" s="72" t="s">
        <v>13</v>
      </c>
      <c r="D31" s="73">
        <f t="shared" si="2"/>
        <v>0</v>
      </c>
      <c r="E31" s="87">
        <f>'[54]Д8.1_ТЕ_Катег'!F39</f>
        <v>0</v>
      </c>
      <c r="F31" s="87">
        <f>'[54]Д8.1_ТЕ_Катег'!$N$39/'[54]Д8.1_ТЕ_Катег'!$N$42*'[54]Д8.1_ТЕ_Катег'!$N$53</f>
        <v>0</v>
      </c>
      <c r="G31" s="87">
        <f>'[54]Д8.1_ТЕ_Катег'!$N$39/'[54]Д8.1_ТЕ_Катег'!$N$42*'[54]Д8.1_ТЕ_Катег'!$N$54</f>
        <v>0</v>
      </c>
      <c r="H31" s="87">
        <f>'[54]Д8.1_ТЕ_Катег'!$N$39/'[54]Д8.1_ТЕ_Катег'!$N$42*'[54]Д8.1_ТЕ_Катег'!$N$49</f>
        <v>0</v>
      </c>
    </row>
    <row r="32" spans="1:15" s="94" customFormat="1" ht="36" x14ac:dyDescent="0.25">
      <c r="A32" s="283">
        <f t="shared" si="3"/>
        <v>9</v>
      </c>
      <c r="B32" s="90" t="s">
        <v>270</v>
      </c>
      <c r="C32" s="91" t="s">
        <v>118</v>
      </c>
      <c r="D32" s="92">
        <f>IFERROR(SUM(D28:D31)/D15/12*1000,0)</f>
        <v>2031.0098211071668</v>
      </c>
      <c r="E32" s="92">
        <f>IFERROR(SUM(E28:E31)/E15/12*1000,0)</f>
        <v>2024.6488394591277</v>
      </c>
      <c r="F32" s="92">
        <f>IFERROR(SUM(F28:F31)/F15/12*1000,0)</f>
        <v>2084.3386948009629</v>
      </c>
      <c r="G32" s="92">
        <f t="shared" ref="G32:H32" si="4">IFERROR(SUM(G28:G31)/G15/12*1000,0)</f>
        <v>1970.9744639737376</v>
      </c>
      <c r="H32" s="92">
        <f t="shared" si="4"/>
        <v>0</v>
      </c>
    </row>
    <row r="33" spans="1:18" s="94" customFormat="1" x14ac:dyDescent="0.25">
      <c r="A33" s="335" t="s">
        <v>271</v>
      </c>
      <c r="B33" s="336"/>
      <c r="C33" s="336"/>
      <c r="D33" s="336"/>
      <c r="E33" s="336"/>
      <c r="F33" s="336"/>
      <c r="G33" s="336"/>
      <c r="H33" s="336"/>
    </row>
    <row r="34" spans="1:18" s="94" customFormat="1" ht="24" x14ac:dyDescent="0.25">
      <c r="A34" s="283">
        <v>10</v>
      </c>
      <c r="B34" s="75" t="s">
        <v>268</v>
      </c>
      <c r="C34" s="72" t="s">
        <v>13</v>
      </c>
      <c r="D34" s="73">
        <f>SUM(E34:H34)</f>
        <v>34.970843366445187</v>
      </c>
      <c r="E34" s="87">
        <f>'[54]Д8.1_ТЕ_Катег'!G33</f>
        <v>12.022387424109919</v>
      </c>
      <c r="F34" s="87">
        <f>'[54]Д8.1_ТЕ_Катег'!$O$33/'[54]Д8.1_ТЕ_Катег'!$O$42*'[54]Д8.1_ТЕ_Катег'!$O$53</f>
        <v>19.533701632019728</v>
      </c>
      <c r="G34" s="87">
        <f>'[54]Д8.1_ТЕ_Катег'!$O$33/'[54]Д8.1_ТЕ_Катег'!$O$42*'[54]Д8.1_ТЕ_Катег'!$O$54</f>
        <v>3.4147543103155438</v>
      </c>
      <c r="H34" s="87">
        <f>'[54]Д8.1_ТЕ_Катег'!$O$33/'[54]Д8.1_ТЕ_Катег'!$O$42*'[54]Д8.1_ТЕ_Катег'!$O$49</f>
        <v>0</v>
      </c>
    </row>
    <row r="35" spans="1:18" s="94" customFormat="1" x14ac:dyDescent="0.25">
      <c r="A35" s="283">
        <f>A34+1</f>
        <v>11</v>
      </c>
      <c r="B35" s="75" t="s">
        <v>111</v>
      </c>
      <c r="C35" s="72" t="s">
        <v>13</v>
      </c>
      <c r="D35" s="73">
        <f t="shared" ref="D35:D37" si="5">SUM(E35:H35)</f>
        <v>0</v>
      </c>
      <c r="E35" s="87">
        <f>'[54]Д8.1_ТЕ_Катег'!G34</f>
        <v>0</v>
      </c>
      <c r="F35" s="87">
        <f>'[54]Д8.1_ТЕ_Катег'!$O$34/'[54]Д8.1_ТЕ_Катег'!$O$42*'[54]Д8.1_ТЕ_Катег'!$O$53</f>
        <v>0</v>
      </c>
      <c r="G35" s="87">
        <f>'[54]Д8.1_ТЕ_Катег'!$O$34/'[54]Д8.1_ТЕ_Катег'!$O$42*'[54]Д8.1_ТЕ_Катег'!$O$54</f>
        <v>0</v>
      </c>
      <c r="H35" s="87">
        <f>'[54]Д8.1_ТЕ_Катег'!$O$34/'[54]Д8.1_ТЕ_Катег'!$O$42*'[54]Д8.1_ТЕ_Катег'!$O$49</f>
        <v>0</v>
      </c>
    </row>
    <row r="36" spans="1:18" s="94" customFormat="1" ht="24" x14ac:dyDescent="0.25">
      <c r="A36" s="283">
        <f t="shared" ref="A36:A38" si="6">A35+1</f>
        <v>12</v>
      </c>
      <c r="B36" s="75" t="s">
        <v>269</v>
      </c>
      <c r="C36" s="72" t="s">
        <v>13</v>
      </c>
      <c r="D36" s="73">
        <f t="shared" si="5"/>
        <v>54.101456205505116</v>
      </c>
      <c r="E36" s="87">
        <f>'[54]Д8.1_ТЕ_Катег'!G35</f>
        <v>18.599170168575053</v>
      </c>
      <c r="F36" s="87">
        <f>'[54]Д8.1_ТЕ_Катег'!$O$35/'[54]Д8.1_ТЕ_Катег'!$O$42*'[54]Д8.1_ТЕ_Катег'!$O$53</f>
        <v>30.21950864330967</v>
      </c>
      <c r="G36" s="87">
        <f>'[54]Д8.1_ТЕ_Катег'!$O$35/'[54]Д8.1_ТЕ_Катег'!$O$42*'[54]Д8.1_ТЕ_Катег'!$O$54</f>
        <v>5.2827773936203899</v>
      </c>
      <c r="H36" s="87">
        <f>'[54]Д8.1_ТЕ_Катег'!$O$35/'[54]Д8.1_ТЕ_Катег'!$O$42*'[54]Д8.1_ТЕ_Катег'!$O$49</f>
        <v>0</v>
      </c>
    </row>
    <row r="37" spans="1:18" s="94" customFormat="1" x14ac:dyDescent="0.25">
      <c r="A37" s="283">
        <f t="shared" si="6"/>
        <v>13</v>
      </c>
      <c r="B37" s="75" t="s">
        <v>115</v>
      </c>
      <c r="C37" s="72" t="s">
        <v>13</v>
      </c>
      <c r="D37" s="73">
        <f t="shared" si="5"/>
        <v>0</v>
      </c>
      <c r="E37" s="87">
        <f>'[54]Д8.1_ТЕ_Катег'!G39</f>
        <v>0</v>
      </c>
      <c r="F37" s="87">
        <f>'[54]Д8.1_ТЕ_Катег'!$O$39/'[54]Д8.1_ТЕ_Катег'!$O$42*'[54]Д8.1_ТЕ_Катег'!$O$53</f>
        <v>0</v>
      </c>
      <c r="G37" s="87">
        <f>'[54]Д8.1_ТЕ_Катег'!$O$39/'[54]Д8.1_ТЕ_Катег'!$O$42*'[54]Д8.1_ТЕ_Катег'!$O$54</f>
        <v>0</v>
      </c>
      <c r="H37" s="87">
        <f>'[54]Д8.1_ТЕ_Катег'!$O$39/'[54]Д8.1_ТЕ_Катег'!$O$42*'[54]Д8.1_ТЕ_Катег'!$O$49</f>
        <v>0</v>
      </c>
    </row>
    <row r="38" spans="1:18" s="94" customFormat="1" ht="36" x14ac:dyDescent="0.25">
      <c r="A38" s="283">
        <f t="shared" si="6"/>
        <v>14</v>
      </c>
      <c r="B38" s="90" t="s">
        <v>270</v>
      </c>
      <c r="C38" s="91" t="s">
        <v>118</v>
      </c>
      <c r="D38" s="92">
        <f>IFERROR(SUM(D34:D37)/D16/12*1000,0)</f>
        <v>4938.19689846444</v>
      </c>
      <c r="E38" s="92">
        <f>IFERROR(SUM(E34:E37)/E16/12*1000,0)</f>
        <v>4917.0972454802823</v>
      </c>
      <c r="F38" s="92">
        <f>IFERROR(SUM(F34:F37)/F16/12*1000,0)</f>
        <v>4950.1629643091692</v>
      </c>
      <c r="G38" s="92">
        <f t="shared" ref="G38:H38" si="7">IFERROR(SUM(G34:G37)/G16/12*1000,0)</f>
        <v>4944.5246834478476</v>
      </c>
      <c r="H38" s="92">
        <f t="shared" si="7"/>
        <v>0</v>
      </c>
    </row>
    <row r="39" spans="1:18" ht="15" customHeight="1" x14ac:dyDescent="0.25">
      <c r="A39" s="335" t="s">
        <v>272</v>
      </c>
      <c r="B39" s="336"/>
      <c r="C39" s="336"/>
      <c r="D39" s="336"/>
      <c r="E39" s="336"/>
      <c r="F39" s="336"/>
      <c r="G39" s="336"/>
      <c r="H39" s="336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24" x14ac:dyDescent="0.25">
      <c r="A40" s="283">
        <v>15</v>
      </c>
      <c r="B40" s="75" t="s">
        <v>268</v>
      </c>
      <c r="C40" s="72" t="s">
        <v>13</v>
      </c>
      <c r="D40" s="73">
        <f>SUM(E40:H40)</f>
        <v>9182.1120644872062</v>
      </c>
      <c r="E40" s="87">
        <f>'[54]Д8.1_ТЕ_Катег'!I33</f>
        <v>7090.6506302651624</v>
      </c>
      <c r="F40" s="87">
        <f>'[54]Д8.1_ТЕ_Катег'!$Q$33/'[54]Д8.1_ТЕ_Катег'!$Q$42*'[54]Д8.1_ТЕ_Катег'!$Q$53</f>
        <v>1270.7943310811222</v>
      </c>
      <c r="G40" s="87">
        <f>'[54]Д8.1_ТЕ_Катег'!$Q$33/'[54]Д8.1_ТЕ_Катег'!$Q$42*'[54]Д8.1_ТЕ_Катег'!$Q$54</f>
        <v>812.43662014693734</v>
      </c>
      <c r="H40" s="87">
        <f>'[54]Д8.1_ТЕ_Катег'!$Q$33/'[54]Д8.1_ТЕ_Катег'!$Q$42*'[54]Д8.1_ТЕ_Катег'!$Q$55</f>
        <v>8.2304829939866142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x14ac:dyDescent="0.25">
      <c r="A41" s="283">
        <f>A40+1</f>
        <v>16</v>
      </c>
      <c r="B41" s="75" t="s">
        <v>111</v>
      </c>
      <c r="C41" s="72" t="s">
        <v>13</v>
      </c>
      <c r="D41" s="73">
        <f t="shared" ref="D41:D43" si="8">SUM(E41:H41)</f>
        <v>0</v>
      </c>
      <c r="E41" s="87">
        <f>'[54]Д8.1_ТЕ_Катег'!I34</f>
        <v>0</v>
      </c>
      <c r="F41" s="87">
        <f>'[54]Д8.1_ТЕ_Катег'!$Q$34/'[54]Д8.1_ТЕ_Катег'!$Q$42*'[54]Д8.1_ТЕ_Катег'!$Q$53</f>
        <v>0</v>
      </c>
      <c r="G41" s="87">
        <f>'[54]Д8.1_ТЕ_Катег'!$Q$34/'[54]Д8.1_ТЕ_Катег'!$Q$42*'[54]Д8.1_ТЕ_Катег'!$Q$54</f>
        <v>0</v>
      </c>
      <c r="H41" s="87">
        <f>'[54]Д8.1_ТЕ_Катег'!$Q$34/'[54]Д8.1_ТЕ_Катег'!$Q$42*'[54]Д8.1_ТЕ_Катег'!$Q$55</f>
        <v>0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ht="24" x14ac:dyDescent="0.25">
      <c r="A42" s="283">
        <f t="shared" ref="A42:A44" si="9">A41+1</f>
        <v>17</v>
      </c>
      <c r="B42" s="75" t="s">
        <v>269</v>
      </c>
      <c r="C42" s="72" t="s">
        <v>13</v>
      </c>
      <c r="D42" s="73">
        <f t="shared" si="8"/>
        <v>4614.2022628164186</v>
      </c>
      <c r="E42" s="87">
        <f>'[54]Д8.1_ТЕ_Катег'!I35</f>
        <v>4512.179753829977</v>
      </c>
      <c r="F42" s="87">
        <f>'[54]Д8.1_ТЕ_Катег'!$Q$35/'[54]Д8.1_ТЕ_Катег'!$Q$42*'[54]Д8.1_ТЕ_Катег'!$Q$53</f>
        <v>61.989967369810842</v>
      </c>
      <c r="G42" s="87">
        <f>'[54]Д8.1_ТЕ_Катег'!$Q$35/'[54]Д8.1_ТЕ_Катег'!$Q$42*'[54]Д8.1_ТЕ_Катег'!$Q$54</f>
        <v>39.631054641314016</v>
      </c>
      <c r="H42" s="87">
        <f>'[54]Д8.1_ТЕ_Катег'!$Q$35/'[54]Д8.1_ТЕ_Катег'!$Q$42*'[54]Д8.1_ТЕ_Катег'!$Q$55</f>
        <v>0.40148697531642025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x14ac:dyDescent="0.25">
      <c r="A43" s="283">
        <f t="shared" si="9"/>
        <v>18</v>
      </c>
      <c r="B43" s="75" t="s">
        <v>115</v>
      </c>
      <c r="C43" s="72" t="s">
        <v>13</v>
      </c>
      <c r="D43" s="73">
        <f t="shared" si="8"/>
        <v>0</v>
      </c>
      <c r="E43" s="87">
        <f>'[54]Д8.1_ТЕ_Катег'!I39</f>
        <v>0</v>
      </c>
      <c r="F43" s="87">
        <f>'[54]Д8.1_ТЕ_Катег'!$Q$39/'[54]Д8.1_ТЕ_Катег'!$Q$42*'[54]Д8.1_ТЕ_Катег'!$Q$53</f>
        <v>0</v>
      </c>
      <c r="G43" s="87">
        <f>'[54]Д8.1_ТЕ_Катег'!$Q$39/'[54]Д8.1_ТЕ_Катег'!$Q$42*'[54]Д8.1_ТЕ_Катег'!$Q$54</f>
        <v>0</v>
      </c>
      <c r="H43" s="87">
        <f>'[54]Д8.1_ТЕ_Катег'!$Q$39/'[54]Д8.1_ТЕ_Катег'!$Q$42*'[54]Д8.1_ТЕ_Катег'!$Q$55</f>
        <v>0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ht="36" x14ac:dyDescent="0.25">
      <c r="A44" s="283">
        <f t="shared" si="9"/>
        <v>19</v>
      </c>
      <c r="B44" s="90" t="s">
        <v>270</v>
      </c>
      <c r="C44" s="91" t="s">
        <v>118</v>
      </c>
      <c r="D44" s="92">
        <f t="shared" ref="D44" si="10">IFERROR(SUM(D40:D43)/D18/12*1000,0)</f>
        <v>11884.295471397196</v>
      </c>
      <c r="E44" s="92">
        <f>IFERROR(SUM(E40:E43)/E18/12*1000,0)</f>
        <v>14331.35335046004</v>
      </c>
      <c r="F44" s="92">
        <f>IFERROR(SUM(F40:F43)/F18/12*1000,0)</f>
        <v>6223.9106420430326</v>
      </c>
      <c r="G44" s="92">
        <f t="shared" ref="G44" si="11">IFERROR(SUM(G40:G43)/G18/12*1000,0)</f>
        <v>6274.3843191483156</v>
      </c>
      <c r="H44" s="92">
        <f t="shared" ref="H44" si="12">IFERROR(SUM(H40:H43)/H18/12*1000,0)</f>
        <v>6469.9035288269351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ht="15" customHeight="1" x14ac:dyDescent="0.25">
      <c r="A45" s="335" t="s">
        <v>273</v>
      </c>
      <c r="B45" s="336"/>
      <c r="C45" s="336"/>
      <c r="D45" s="336"/>
      <c r="E45" s="336"/>
      <c r="F45" s="336"/>
      <c r="G45" s="336"/>
      <c r="H45" s="336"/>
      <c r="J45" s="59"/>
      <c r="K45" s="59"/>
      <c r="L45" s="59"/>
      <c r="M45" s="59"/>
      <c r="N45" s="59"/>
      <c r="O45" s="59"/>
      <c r="P45" s="59"/>
      <c r="Q45" s="59"/>
      <c r="R45" s="59"/>
    </row>
    <row r="46" spans="1:18" ht="24" x14ac:dyDescent="0.25">
      <c r="A46" s="283">
        <v>20</v>
      </c>
      <c r="B46" s="75" t="s">
        <v>268</v>
      </c>
      <c r="C46" s="72" t="s">
        <v>13</v>
      </c>
      <c r="D46" s="73">
        <f>SUM(E46:H46)</f>
        <v>315.54218368710445</v>
      </c>
      <c r="E46" s="87">
        <f>'[54]Д8.1_ТЕ_Катег'!J33</f>
        <v>209.05697063010837</v>
      </c>
      <c r="F46" s="87">
        <f>'[54]Д8.1_ТЕ_Катег'!$R$33/'[54]Д8.1_ТЕ_Катег'!$R$42*'[54]Д8.1_ТЕ_Катег'!$R$53</f>
        <v>96.50337191861243</v>
      </c>
      <c r="G46" s="87">
        <f>'[54]Д8.1_ТЕ_Катег'!$R$33/'[54]Д8.1_ТЕ_Катег'!$R$42*'[54]Д8.1_ТЕ_Катег'!$R$54</f>
        <v>9.981841138383686</v>
      </c>
      <c r="H46" s="87">
        <f>'[54]Д8.1_ТЕ_Катег'!$R$33/'[54]Д8.1_ТЕ_Катег'!$R$42*'[54]Д8.1_ТЕ_Катег'!$R$55</f>
        <v>0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18" x14ac:dyDescent="0.25">
      <c r="A47" s="283">
        <f>A46+1</f>
        <v>21</v>
      </c>
      <c r="B47" s="75" t="s">
        <v>111</v>
      </c>
      <c r="C47" s="72" t="s">
        <v>13</v>
      </c>
      <c r="D47" s="73">
        <f t="shared" ref="D47:D49" si="13">SUM(E47:H47)</f>
        <v>0</v>
      </c>
      <c r="E47" s="87">
        <f>'[54]Д8.1_ТЕ_Катег'!J34</f>
        <v>0</v>
      </c>
      <c r="F47" s="87">
        <f>'[54]Д8.1_ТЕ_Катег'!$R$34/'[54]Д8.1_ТЕ_Катег'!$R$42*'[54]Д8.1_ТЕ_Катег'!$R$53</f>
        <v>0</v>
      </c>
      <c r="G47" s="87">
        <f>'[54]Д8.1_ТЕ_Катег'!$R$34/'[54]Д8.1_ТЕ_Катег'!$R$42*'[54]Д8.1_ТЕ_Катег'!$R$54</f>
        <v>0</v>
      </c>
      <c r="H47" s="87">
        <f>'[54]Д8.1_ТЕ_Катег'!$R$34/'[54]Д8.1_ТЕ_Катег'!$R$42*'[54]Д8.1_ТЕ_Катег'!$R$55</f>
        <v>0</v>
      </c>
      <c r="J47" s="59"/>
      <c r="K47" s="59"/>
      <c r="L47" s="59"/>
      <c r="M47" s="59"/>
      <c r="N47" s="59"/>
      <c r="O47" s="59"/>
      <c r="P47" s="59"/>
      <c r="Q47" s="59"/>
      <c r="R47" s="59"/>
    </row>
    <row r="48" spans="1:18" ht="24" x14ac:dyDescent="0.25">
      <c r="A48" s="283">
        <f t="shared" ref="A48:A50" si="14">A47+1</f>
        <v>22</v>
      </c>
      <c r="B48" s="75" t="s">
        <v>269</v>
      </c>
      <c r="C48" s="72" t="s">
        <v>13</v>
      </c>
      <c r="D48" s="73">
        <f t="shared" si="13"/>
        <v>907.65013849942716</v>
      </c>
      <c r="E48" s="87">
        <f>'[54]Д8.1_ТЕ_Катег'!J35</f>
        <v>601.34776951042318</v>
      </c>
      <c r="F48" s="87">
        <f>'[54]Д8.1_ТЕ_Катег'!$R$35/'[54]Д8.1_ТЕ_Катег'!$R$42*'[54]Д8.1_ТЕ_Катег'!$R$53</f>
        <v>277.58982290129205</v>
      </c>
      <c r="G48" s="87">
        <f>'[54]Д8.1_ТЕ_Катег'!$R$35/'[54]Д8.1_ТЕ_Катег'!$R$42*'[54]Д8.1_ТЕ_Катег'!$R$54</f>
        <v>28.712546087711871</v>
      </c>
      <c r="H48" s="87">
        <f>'[54]Д8.1_ТЕ_Катег'!$R$35/'[54]Д8.1_ТЕ_Катег'!$R$42*'[54]Д8.1_ТЕ_Катег'!$R$55</f>
        <v>0</v>
      </c>
      <c r="J48" s="59"/>
      <c r="K48" s="59"/>
      <c r="L48" s="59"/>
      <c r="M48" s="59"/>
      <c r="N48" s="59"/>
      <c r="O48" s="59"/>
      <c r="P48" s="59"/>
      <c r="Q48" s="59"/>
      <c r="R48" s="59"/>
    </row>
    <row r="49" spans="1:18" x14ac:dyDescent="0.25">
      <c r="A49" s="283">
        <f t="shared" si="14"/>
        <v>23</v>
      </c>
      <c r="B49" s="75" t="s">
        <v>115</v>
      </c>
      <c r="C49" s="72" t="s">
        <v>13</v>
      </c>
      <c r="D49" s="73">
        <f t="shared" si="13"/>
        <v>0</v>
      </c>
      <c r="E49" s="87">
        <f>'[54]Д8.1_ТЕ_Катег'!J39</f>
        <v>0</v>
      </c>
      <c r="F49" s="87">
        <f>'[54]Д8.1_ТЕ_Катег'!$R$39/'[54]Д8.1_ТЕ_Катег'!$R$42*'[54]Д8.1_ТЕ_Катег'!$R$53</f>
        <v>0</v>
      </c>
      <c r="G49" s="87">
        <f>'[54]Д8.1_ТЕ_Катег'!$R$39/'[54]Д8.1_ТЕ_Катег'!$R$42*'[54]Д8.1_ТЕ_Катег'!$R$54</f>
        <v>0</v>
      </c>
      <c r="H49" s="87">
        <f>'[54]Д8.1_ТЕ_Катег'!$R$39/'[54]Д8.1_ТЕ_Катег'!$R$42*'[54]Д8.1_ТЕ_Катег'!$R$55</f>
        <v>0</v>
      </c>
      <c r="J49" s="59"/>
      <c r="K49" s="59"/>
      <c r="L49" s="59"/>
      <c r="M49" s="59"/>
      <c r="N49" s="59"/>
      <c r="O49" s="59"/>
      <c r="P49" s="59"/>
      <c r="Q49" s="59"/>
      <c r="R49" s="59"/>
    </row>
    <row r="50" spans="1:18" ht="36" x14ac:dyDescent="0.25">
      <c r="A50" s="283">
        <f t="shared" si="14"/>
        <v>24</v>
      </c>
      <c r="B50" s="90" t="s">
        <v>270</v>
      </c>
      <c r="C50" s="91" t="s">
        <v>118</v>
      </c>
      <c r="D50" s="92">
        <f>IFERROR(SUM(D46:D49)/D19/12*1000,0)</f>
        <v>24098.037956386637</v>
      </c>
      <c r="E50" s="92">
        <f>IFERROR(SUM(E46:E49)/E19/12*1000,0)</f>
        <v>23913.906445404235</v>
      </c>
      <c r="F50" s="92">
        <f>IFERROR(SUM(F46:F49)/F19/12*1000,0)</f>
        <v>24526.680176527367</v>
      </c>
      <c r="G50" s="92">
        <f t="shared" ref="G50:H50" si="15">IFERROR(SUM(G46:G49)/G19/12*1000,0)</f>
        <v>23913.906445404235</v>
      </c>
      <c r="H50" s="92">
        <f t="shared" si="15"/>
        <v>0</v>
      </c>
      <c r="J50" s="59"/>
      <c r="K50" s="59"/>
      <c r="L50" s="59"/>
      <c r="M50" s="59"/>
      <c r="N50" s="59"/>
      <c r="O50" s="59"/>
      <c r="P50" s="59"/>
      <c r="Q50" s="59"/>
      <c r="R50" s="59"/>
    </row>
    <row r="51" spans="1:18" s="109" customFormat="1" ht="15" customHeight="1" x14ac:dyDescent="0.25">
      <c r="A51" s="337" t="s">
        <v>274</v>
      </c>
      <c r="B51" s="338"/>
      <c r="C51" s="338"/>
      <c r="D51" s="338"/>
      <c r="E51" s="338"/>
      <c r="F51" s="338"/>
      <c r="G51" s="338"/>
      <c r="H51" s="33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s="278" customFormat="1" x14ac:dyDescent="0.25">
      <c r="A52" s="284">
        <v>25</v>
      </c>
      <c r="B52" s="309" t="s">
        <v>264</v>
      </c>
      <c r="C52" s="112" t="s">
        <v>14</v>
      </c>
      <c r="D52" s="310"/>
      <c r="E52" s="310"/>
      <c r="F52" s="310"/>
      <c r="G52" s="310"/>
      <c r="H52" s="310"/>
      <c r="J52" s="311"/>
      <c r="K52" s="311"/>
      <c r="L52" s="311"/>
      <c r="M52" s="311"/>
      <c r="N52" s="311"/>
      <c r="O52" s="311"/>
      <c r="P52" s="311"/>
      <c r="Q52" s="311"/>
      <c r="R52" s="311"/>
    </row>
    <row r="53" spans="1:18" s="278" customFormat="1" ht="21" customHeight="1" x14ac:dyDescent="0.25">
      <c r="A53" s="320" t="s">
        <v>275</v>
      </c>
      <c r="B53" s="321" t="s">
        <v>257</v>
      </c>
      <c r="C53" s="322" t="s">
        <v>14</v>
      </c>
      <c r="D53" s="310">
        <f>D22*1.2</f>
        <v>14.58354434812194</v>
      </c>
      <c r="E53" s="310">
        <f>ROUND(E22*1.2,2)</f>
        <v>14.58</v>
      </c>
      <c r="F53" s="310">
        <f t="shared" ref="F53:H53" si="16">F22*1.2</f>
        <v>14.58</v>
      </c>
      <c r="G53" s="310">
        <f t="shared" si="16"/>
        <v>14.583544348121936</v>
      </c>
      <c r="H53" s="310">
        <f t="shared" si="16"/>
        <v>14.583544348121936</v>
      </c>
      <c r="J53" s="311"/>
      <c r="K53" s="311"/>
      <c r="L53" s="311"/>
      <c r="M53" s="311"/>
      <c r="N53" s="311"/>
      <c r="O53" s="311"/>
      <c r="P53" s="311"/>
      <c r="Q53" s="311"/>
      <c r="R53" s="311"/>
    </row>
    <row r="54" spans="1:18" s="109" customFormat="1" ht="15" customHeight="1" x14ac:dyDescent="0.25">
      <c r="A54" s="323" t="s">
        <v>276</v>
      </c>
      <c r="B54" s="324" t="s">
        <v>87</v>
      </c>
      <c r="C54" s="322" t="s">
        <v>14</v>
      </c>
      <c r="D54" s="310">
        <f>ROUND(D23*1.2,2)-0.01</f>
        <v>35.410000000000004</v>
      </c>
      <c r="E54" s="310">
        <f>ROUND(E23*1.2,2)</f>
        <v>35.409999999999997</v>
      </c>
      <c r="F54" s="310">
        <f t="shared" ref="F54" si="17">ROUND(F23*1.2,2)</f>
        <v>35.409999999999997</v>
      </c>
      <c r="G54" s="310">
        <f>ROUND(G23*1.2,2)-0.01</f>
        <v>35.410000000000004</v>
      </c>
      <c r="H54" s="310">
        <f>ROUND(H23*1.2,2)-0.01</f>
        <v>35.410000000000004</v>
      </c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s="109" customFormat="1" x14ac:dyDescent="0.25">
      <c r="A55" s="110" t="s">
        <v>140</v>
      </c>
      <c r="B55" s="309" t="s">
        <v>266</v>
      </c>
      <c r="C55" s="112" t="s">
        <v>14</v>
      </c>
      <c r="D55" s="310"/>
      <c r="E55" s="310"/>
      <c r="F55" s="310"/>
      <c r="G55" s="310"/>
      <c r="H55" s="310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s="109" customFormat="1" ht="21.75" customHeight="1" x14ac:dyDescent="0.25">
      <c r="A56" s="323" t="s">
        <v>277</v>
      </c>
      <c r="B56" s="321" t="s">
        <v>257</v>
      </c>
      <c r="C56" s="322" t="s">
        <v>14</v>
      </c>
      <c r="D56" s="310">
        <f t="shared" ref="D56:H56" si="18">D25*1.2</f>
        <v>86.513764814745642</v>
      </c>
      <c r="E56" s="310">
        <f>ROUND(E25*1.2,2)</f>
        <v>103.22</v>
      </c>
      <c r="F56" s="310">
        <f t="shared" si="18"/>
        <v>46.601946186028343</v>
      </c>
      <c r="G56" s="310">
        <f t="shared" si="18"/>
        <v>46.601946186028343</v>
      </c>
      <c r="H56" s="310">
        <f t="shared" si="18"/>
        <v>46.601946186028343</v>
      </c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s="109" customFormat="1" ht="21.75" customHeight="1" x14ac:dyDescent="0.25">
      <c r="A57" s="323" t="s">
        <v>278</v>
      </c>
      <c r="B57" s="324" t="s">
        <v>87</v>
      </c>
      <c r="C57" s="322" t="s">
        <v>14</v>
      </c>
      <c r="D57" s="310">
        <f>ROUND(D26*1.2,2)-0.01</f>
        <v>172.24</v>
      </c>
      <c r="E57" s="310">
        <f>ROUND(E26*1.2,2)-0.01</f>
        <v>172.24</v>
      </c>
      <c r="F57" s="310">
        <f t="shared" ref="F57:H57" si="19">ROUND(F26*1.2,2)-0.01</f>
        <v>172.24</v>
      </c>
      <c r="G57" s="310">
        <f t="shared" si="19"/>
        <v>172.24</v>
      </c>
      <c r="H57" s="310">
        <f t="shared" si="19"/>
        <v>172.24</v>
      </c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s="109" customFormat="1" x14ac:dyDescent="0.25">
      <c r="A58" s="337" t="s">
        <v>279</v>
      </c>
      <c r="B58" s="338"/>
      <c r="C58" s="338"/>
      <c r="D58" s="338"/>
      <c r="E58" s="338"/>
      <c r="F58" s="338"/>
      <c r="G58" s="338"/>
      <c r="H58" s="33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s="109" customFormat="1" ht="24" x14ac:dyDescent="0.25">
      <c r="A59" s="110" t="s">
        <v>143</v>
      </c>
      <c r="B59" s="111" t="s">
        <v>268</v>
      </c>
      <c r="C59" s="112" t="s">
        <v>13</v>
      </c>
      <c r="D59" s="310">
        <f t="shared" ref="D59:H63" si="20">D28*1.2</f>
        <v>1098.4618805513699</v>
      </c>
      <c r="E59" s="325">
        <f t="shared" si="20"/>
        <v>901.81055775798143</v>
      </c>
      <c r="F59" s="325">
        <f t="shared" si="20"/>
        <v>157.43045437968394</v>
      </c>
      <c r="G59" s="325">
        <f t="shared" si="20"/>
        <v>39.220868413704402</v>
      </c>
      <c r="H59" s="325">
        <f t="shared" si="20"/>
        <v>0</v>
      </c>
    </row>
    <row r="60" spans="1:18" s="109" customFormat="1" ht="14.45" customHeight="1" x14ac:dyDescent="0.25">
      <c r="A60" s="284">
        <f>A59+1</f>
        <v>28</v>
      </c>
      <c r="B60" s="111" t="s">
        <v>111</v>
      </c>
      <c r="C60" s="112" t="s">
        <v>13</v>
      </c>
      <c r="D60" s="310">
        <f t="shared" si="20"/>
        <v>0</v>
      </c>
      <c r="E60" s="325">
        <f t="shared" si="20"/>
        <v>0</v>
      </c>
      <c r="F60" s="325">
        <f t="shared" si="20"/>
        <v>0</v>
      </c>
      <c r="G60" s="325">
        <f t="shared" si="20"/>
        <v>0</v>
      </c>
      <c r="H60" s="325">
        <f t="shared" si="20"/>
        <v>0</v>
      </c>
    </row>
    <row r="61" spans="1:18" s="109" customFormat="1" ht="24" x14ac:dyDescent="0.25">
      <c r="A61" s="284">
        <f t="shared" ref="A61:A63" si="21">A60+1</f>
        <v>29</v>
      </c>
      <c r="B61" s="111" t="s">
        <v>269</v>
      </c>
      <c r="C61" s="112" t="s">
        <v>13</v>
      </c>
      <c r="D61" s="310">
        <f t="shared" si="20"/>
        <v>53.583506368359501</v>
      </c>
      <c r="E61" s="325">
        <f t="shared" si="20"/>
        <v>43.990758915023484</v>
      </c>
      <c r="F61" s="325">
        <f t="shared" si="20"/>
        <v>7.679534359984582</v>
      </c>
      <c r="G61" s="325">
        <f t="shared" si="20"/>
        <v>1.9132130933514342</v>
      </c>
      <c r="H61" s="325">
        <f t="shared" si="20"/>
        <v>0</v>
      </c>
    </row>
    <row r="62" spans="1:18" s="109" customFormat="1" x14ac:dyDescent="0.25">
      <c r="A62" s="284">
        <f t="shared" si="21"/>
        <v>30</v>
      </c>
      <c r="B62" s="111" t="s">
        <v>115</v>
      </c>
      <c r="C62" s="112" t="s">
        <v>13</v>
      </c>
      <c r="D62" s="310">
        <f t="shared" si="20"/>
        <v>0</v>
      </c>
      <c r="E62" s="325">
        <f t="shared" si="20"/>
        <v>0</v>
      </c>
      <c r="F62" s="325">
        <f t="shared" si="20"/>
        <v>0</v>
      </c>
      <c r="G62" s="325">
        <f t="shared" si="20"/>
        <v>0</v>
      </c>
      <c r="H62" s="325">
        <f t="shared" si="20"/>
        <v>0</v>
      </c>
    </row>
    <row r="63" spans="1:18" s="109" customFormat="1" ht="36" x14ac:dyDescent="0.25">
      <c r="A63" s="284">
        <f t="shared" si="21"/>
        <v>31</v>
      </c>
      <c r="B63" s="111" t="s">
        <v>270</v>
      </c>
      <c r="C63" s="112" t="s">
        <v>118</v>
      </c>
      <c r="D63" s="310">
        <f t="shared" si="20"/>
        <v>2437.2117853285999</v>
      </c>
      <c r="E63" s="310">
        <f t="shared" si="20"/>
        <v>2429.578607350953</v>
      </c>
      <c r="F63" s="310">
        <f t="shared" si="20"/>
        <v>2501.2064337611555</v>
      </c>
      <c r="G63" s="310">
        <f t="shared" si="20"/>
        <v>2365.1693567684852</v>
      </c>
      <c r="H63" s="310">
        <f t="shared" si="20"/>
        <v>0</v>
      </c>
    </row>
    <row r="64" spans="1:18" s="109" customFormat="1" x14ac:dyDescent="0.25">
      <c r="A64" s="337" t="s">
        <v>280</v>
      </c>
      <c r="B64" s="338"/>
      <c r="C64" s="338"/>
      <c r="D64" s="338"/>
      <c r="E64" s="338"/>
      <c r="F64" s="338"/>
      <c r="G64" s="338"/>
      <c r="H64" s="338"/>
    </row>
    <row r="65" spans="1:8" s="109" customFormat="1" ht="24" x14ac:dyDescent="0.25">
      <c r="A65" s="110" t="s">
        <v>244</v>
      </c>
      <c r="B65" s="111" t="s">
        <v>268</v>
      </c>
      <c r="C65" s="112" t="s">
        <v>13</v>
      </c>
      <c r="D65" s="310">
        <f t="shared" ref="D65:H69" si="22">D34*1.2</f>
        <v>41.965012039734226</v>
      </c>
      <c r="E65" s="325">
        <f t="shared" si="22"/>
        <v>14.426864908931902</v>
      </c>
      <c r="F65" s="325">
        <f t="shared" si="22"/>
        <v>23.440441958423673</v>
      </c>
      <c r="G65" s="325">
        <f t="shared" si="22"/>
        <v>4.0977051723786522</v>
      </c>
      <c r="H65" s="325">
        <f t="shared" si="22"/>
        <v>0</v>
      </c>
    </row>
    <row r="66" spans="1:8" x14ac:dyDescent="0.25">
      <c r="A66" s="110" t="s">
        <v>281</v>
      </c>
      <c r="B66" s="111" t="s">
        <v>111</v>
      </c>
      <c r="C66" s="112" t="s">
        <v>13</v>
      </c>
      <c r="D66" s="310">
        <f t="shared" si="22"/>
        <v>0</v>
      </c>
      <c r="E66" s="325">
        <f t="shared" si="22"/>
        <v>0</v>
      </c>
      <c r="F66" s="325">
        <f t="shared" si="22"/>
        <v>0</v>
      </c>
      <c r="G66" s="325">
        <f t="shared" si="22"/>
        <v>0</v>
      </c>
      <c r="H66" s="325">
        <f t="shared" si="22"/>
        <v>0</v>
      </c>
    </row>
    <row r="67" spans="1:8" ht="24" x14ac:dyDescent="0.25">
      <c r="A67" s="110" t="s">
        <v>282</v>
      </c>
      <c r="B67" s="111" t="s">
        <v>269</v>
      </c>
      <c r="C67" s="112" t="s">
        <v>13</v>
      </c>
      <c r="D67" s="310">
        <f t="shared" si="22"/>
        <v>64.921747446606133</v>
      </c>
      <c r="E67" s="325">
        <f t="shared" si="22"/>
        <v>22.319004202290063</v>
      </c>
      <c r="F67" s="325">
        <f t="shared" si="22"/>
        <v>36.263410371971602</v>
      </c>
      <c r="G67" s="325">
        <f t="shared" si="22"/>
        <v>6.3393328723444675</v>
      </c>
      <c r="H67" s="325">
        <f t="shared" si="22"/>
        <v>0</v>
      </c>
    </row>
    <row r="68" spans="1:8" ht="15.75" customHeight="1" x14ac:dyDescent="0.25">
      <c r="A68" s="110" t="s">
        <v>283</v>
      </c>
      <c r="B68" s="111" t="s">
        <v>115</v>
      </c>
      <c r="C68" s="112" t="s">
        <v>13</v>
      </c>
      <c r="D68" s="310">
        <f t="shared" si="22"/>
        <v>0</v>
      </c>
      <c r="E68" s="325">
        <f t="shared" si="22"/>
        <v>0</v>
      </c>
      <c r="F68" s="325">
        <f t="shared" si="22"/>
        <v>0</v>
      </c>
      <c r="G68" s="325">
        <f t="shared" si="22"/>
        <v>0</v>
      </c>
      <c r="H68" s="325">
        <f t="shared" si="22"/>
        <v>0</v>
      </c>
    </row>
    <row r="69" spans="1:8" ht="33" customHeight="1" x14ac:dyDescent="0.25">
      <c r="A69" s="110" t="s">
        <v>284</v>
      </c>
      <c r="B69" s="111" t="s">
        <v>270</v>
      </c>
      <c r="C69" s="112" t="s">
        <v>118</v>
      </c>
      <c r="D69" s="310">
        <f t="shared" si="22"/>
        <v>5925.8362781573278</v>
      </c>
      <c r="E69" s="310">
        <f t="shared" si="22"/>
        <v>5900.5166945763385</v>
      </c>
      <c r="F69" s="310">
        <f t="shared" si="22"/>
        <v>5940.1955571710032</v>
      </c>
      <c r="G69" s="310">
        <f t="shared" si="22"/>
        <v>5933.4296201374173</v>
      </c>
      <c r="H69" s="310">
        <f t="shared" si="22"/>
        <v>0</v>
      </c>
    </row>
    <row r="70" spans="1:8" x14ac:dyDescent="0.25">
      <c r="A70" s="337" t="s">
        <v>285</v>
      </c>
      <c r="B70" s="338"/>
      <c r="C70" s="338"/>
      <c r="D70" s="338"/>
      <c r="E70" s="338"/>
      <c r="F70" s="338"/>
      <c r="G70" s="338"/>
      <c r="H70" s="338"/>
    </row>
    <row r="71" spans="1:8" ht="24" x14ac:dyDescent="0.25">
      <c r="A71" s="110" t="s">
        <v>286</v>
      </c>
      <c r="B71" s="111" t="s">
        <v>268</v>
      </c>
      <c r="C71" s="112" t="s">
        <v>13</v>
      </c>
      <c r="D71" s="310">
        <f t="shared" ref="D71:H75" si="23">D40*1.2</f>
        <v>11018.534477384646</v>
      </c>
      <c r="E71" s="325">
        <f t="shared" si="23"/>
        <v>8508.7807563181941</v>
      </c>
      <c r="F71" s="325">
        <f t="shared" si="23"/>
        <v>1524.9531972973466</v>
      </c>
      <c r="G71" s="325">
        <f t="shared" si="23"/>
        <v>974.92394417632477</v>
      </c>
      <c r="H71" s="325">
        <f t="shared" si="23"/>
        <v>9.876579592783937</v>
      </c>
    </row>
    <row r="72" spans="1:8" x14ac:dyDescent="0.25">
      <c r="A72" s="110" t="s">
        <v>287</v>
      </c>
      <c r="B72" s="111" t="s">
        <v>111</v>
      </c>
      <c r="C72" s="112" t="s">
        <v>13</v>
      </c>
      <c r="D72" s="310">
        <f t="shared" si="23"/>
        <v>0</v>
      </c>
      <c r="E72" s="325">
        <f t="shared" si="23"/>
        <v>0</v>
      </c>
      <c r="F72" s="325">
        <f t="shared" si="23"/>
        <v>0</v>
      </c>
      <c r="G72" s="325">
        <f t="shared" si="23"/>
        <v>0</v>
      </c>
      <c r="H72" s="325">
        <f t="shared" si="23"/>
        <v>0</v>
      </c>
    </row>
    <row r="73" spans="1:8" ht="24" x14ac:dyDescent="0.25">
      <c r="A73" s="110" t="s">
        <v>288</v>
      </c>
      <c r="B73" s="111" t="s">
        <v>269</v>
      </c>
      <c r="C73" s="112" t="s">
        <v>13</v>
      </c>
      <c r="D73" s="310">
        <f t="shared" si="23"/>
        <v>5537.0427153797018</v>
      </c>
      <c r="E73" s="325">
        <f t="shared" si="23"/>
        <v>5414.6157045959726</v>
      </c>
      <c r="F73" s="325">
        <f t="shared" si="23"/>
        <v>74.387960843773001</v>
      </c>
      <c r="G73" s="325">
        <f t="shared" si="23"/>
        <v>47.55726556957682</v>
      </c>
      <c r="H73" s="325">
        <f t="shared" si="23"/>
        <v>0.48178437037970429</v>
      </c>
    </row>
    <row r="74" spans="1:8" x14ac:dyDescent="0.25">
      <c r="A74" s="110" t="s">
        <v>289</v>
      </c>
      <c r="B74" s="111" t="s">
        <v>115</v>
      </c>
      <c r="C74" s="112" t="s">
        <v>13</v>
      </c>
      <c r="D74" s="310">
        <f t="shared" si="23"/>
        <v>0</v>
      </c>
      <c r="E74" s="325">
        <f t="shared" si="23"/>
        <v>0</v>
      </c>
      <c r="F74" s="325">
        <f t="shared" si="23"/>
        <v>0</v>
      </c>
      <c r="G74" s="325">
        <f t="shared" si="23"/>
        <v>0</v>
      </c>
      <c r="H74" s="325">
        <f t="shared" si="23"/>
        <v>0</v>
      </c>
    </row>
    <row r="75" spans="1:8" ht="36" x14ac:dyDescent="0.25">
      <c r="A75" s="110" t="s">
        <v>290</v>
      </c>
      <c r="B75" s="111" t="s">
        <v>270</v>
      </c>
      <c r="C75" s="112" t="s">
        <v>118</v>
      </c>
      <c r="D75" s="310">
        <f t="shared" si="23"/>
        <v>14261.154565676634</v>
      </c>
      <c r="E75" s="310">
        <f t="shared" si="23"/>
        <v>17197.624020552048</v>
      </c>
      <c r="F75" s="310">
        <f t="shared" si="23"/>
        <v>7468.6927704516384</v>
      </c>
      <c r="G75" s="310">
        <f t="shared" si="23"/>
        <v>7529.261182977978</v>
      </c>
      <c r="H75" s="310">
        <f t="shared" si="23"/>
        <v>7763.8842345923222</v>
      </c>
    </row>
    <row r="76" spans="1:8" x14ac:dyDescent="0.25">
      <c r="A76" s="337" t="s">
        <v>291</v>
      </c>
      <c r="B76" s="338"/>
      <c r="C76" s="338"/>
      <c r="D76" s="338"/>
      <c r="E76" s="338"/>
      <c r="F76" s="338"/>
      <c r="G76" s="338"/>
      <c r="H76" s="338"/>
    </row>
    <row r="77" spans="1:8" ht="24" x14ac:dyDescent="0.25">
      <c r="A77" s="110" t="s">
        <v>292</v>
      </c>
      <c r="B77" s="111" t="s">
        <v>268</v>
      </c>
      <c r="C77" s="112" t="s">
        <v>13</v>
      </c>
      <c r="D77" s="310">
        <f t="shared" ref="D77:H81" si="24">D46*1.2</f>
        <v>378.65062042452536</v>
      </c>
      <c r="E77" s="325">
        <f t="shared" si="24"/>
        <v>250.86836475613003</v>
      </c>
      <c r="F77" s="325">
        <f t="shared" si="24"/>
        <v>115.80404630233491</v>
      </c>
      <c r="G77" s="325">
        <f t="shared" si="24"/>
        <v>11.978209366060423</v>
      </c>
      <c r="H77" s="325">
        <f t="shared" si="24"/>
        <v>0</v>
      </c>
    </row>
    <row r="78" spans="1:8" x14ac:dyDescent="0.25">
      <c r="A78" s="110" t="s">
        <v>293</v>
      </c>
      <c r="B78" s="111" t="s">
        <v>111</v>
      </c>
      <c r="C78" s="112" t="s">
        <v>13</v>
      </c>
      <c r="D78" s="310">
        <f t="shared" si="24"/>
        <v>0</v>
      </c>
      <c r="E78" s="325">
        <f t="shared" si="24"/>
        <v>0</v>
      </c>
      <c r="F78" s="325">
        <f t="shared" si="24"/>
        <v>0</v>
      </c>
      <c r="G78" s="325">
        <f t="shared" si="24"/>
        <v>0</v>
      </c>
      <c r="H78" s="325">
        <f t="shared" si="24"/>
        <v>0</v>
      </c>
    </row>
    <row r="79" spans="1:8" ht="24" x14ac:dyDescent="0.25">
      <c r="A79" s="110" t="s">
        <v>294</v>
      </c>
      <c r="B79" s="111" t="s">
        <v>269</v>
      </c>
      <c r="C79" s="112" t="s">
        <v>13</v>
      </c>
      <c r="D79" s="310">
        <f t="shared" si="24"/>
        <v>1089.1801661993125</v>
      </c>
      <c r="E79" s="325">
        <f t="shared" si="24"/>
        <v>721.61732341250774</v>
      </c>
      <c r="F79" s="325">
        <f t="shared" si="24"/>
        <v>333.10778748155047</v>
      </c>
      <c r="G79" s="325">
        <f t="shared" si="24"/>
        <v>34.455055305254241</v>
      </c>
      <c r="H79" s="325">
        <f t="shared" si="24"/>
        <v>0</v>
      </c>
    </row>
    <row r="80" spans="1:8" x14ac:dyDescent="0.25">
      <c r="A80" s="110" t="s">
        <v>295</v>
      </c>
      <c r="B80" s="111" t="s">
        <v>115</v>
      </c>
      <c r="C80" s="112" t="s">
        <v>13</v>
      </c>
      <c r="D80" s="310">
        <f t="shared" si="24"/>
        <v>0</v>
      </c>
      <c r="E80" s="325">
        <f t="shared" si="24"/>
        <v>0</v>
      </c>
      <c r="F80" s="325">
        <f t="shared" si="24"/>
        <v>0</v>
      </c>
      <c r="G80" s="325">
        <f t="shared" si="24"/>
        <v>0</v>
      </c>
      <c r="H80" s="325">
        <f t="shared" si="24"/>
        <v>0</v>
      </c>
    </row>
    <row r="81" spans="1:10" ht="36" x14ac:dyDescent="0.25">
      <c r="A81" s="110" t="s">
        <v>296</v>
      </c>
      <c r="B81" s="111" t="s">
        <v>270</v>
      </c>
      <c r="C81" s="112" t="s">
        <v>118</v>
      </c>
      <c r="D81" s="310">
        <f t="shared" si="24"/>
        <v>28917.645547663964</v>
      </c>
      <c r="E81" s="310">
        <f t="shared" si="24"/>
        <v>28696.68773448508</v>
      </c>
      <c r="F81" s="310">
        <f t="shared" si="24"/>
        <v>29432.016211832841</v>
      </c>
      <c r="G81" s="310">
        <f t="shared" si="24"/>
        <v>28696.68773448508</v>
      </c>
      <c r="H81" s="310">
        <f t="shared" si="24"/>
        <v>0</v>
      </c>
    </row>
    <row r="83" spans="1:10" ht="16.5" x14ac:dyDescent="0.25">
      <c r="B83" s="119" t="s">
        <v>61</v>
      </c>
      <c r="C83" s="327" t="s">
        <v>62</v>
      </c>
      <c r="D83" s="327"/>
      <c r="E83" s="327"/>
      <c r="F83" s="328" t="s">
        <v>63</v>
      </c>
      <c r="G83" s="328"/>
      <c r="H83" s="328"/>
    </row>
    <row r="84" spans="1:10" x14ac:dyDescent="0.25">
      <c r="B84" s="122"/>
      <c r="C84" s="329" t="s">
        <v>145</v>
      </c>
      <c r="D84" s="329"/>
      <c r="E84" s="329"/>
      <c r="F84" s="330" t="s">
        <v>79</v>
      </c>
      <c r="G84" s="330"/>
      <c r="H84" s="330"/>
    </row>
    <row r="86" spans="1:10" x14ac:dyDescent="0.25">
      <c r="E86" s="126"/>
      <c r="F86" s="126"/>
      <c r="G86" s="126"/>
      <c r="H86" s="126"/>
    </row>
    <row r="87" spans="1:10" x14ac:dyDescent="0.25">
      <c r="B87" s="101"/>
      <c r="E87" s="126"/>
      <c r="F87" s="126"/>
      <c r="G87" s="126"/>
      <c r="H87" s="126"/>
      <c r="I87" s="326"/>
      <c r="J87" s="326"/>
    </row>
    <row r="88" spans="1:10" x14ac:dyDescent="0.25">
      <c r="B88" s="101"/>
      <c r="E88" s="299"/>
      <c r="F88" s="299"/>
      <c r="G88" s="299"/>
      <c r="H88" s="299"/>
      <c r="I88" s="326"/>
      <c r="J88" s="326"/>
    </row>
    <row r="89" spans="1:10" x14ac:dyDescent="0.25">
      <c r="B89" s="101"/>
      <c r="E89" s="299"/>
      <c r="F89" s="299"/>
      <c r="G89" s="299"/>
      <c r="H89" s="299"/>
      <c r="I89" s="326"/>
      <c r="J89" s="326"/>
    </row>
    <row r="90" spans="1:10" x14ac:dyDescent="0.25">
      <c r="I90" s="326"/>
      <c r="J90" s="326"/>
    </row>
    <row r="91" spans="1:10" x14ac:dyDescent="0.25">
      <c r="B91" s="125"/>
      <c r="D91" s="126"/>
      <c r="E91" s="126"/>
      <c r="F91" s="126"/>
      <c r="G91" s="126"/>
      <c r="H91" s="126"/>
      <c r="I91" s="326"/>
      <c r="J91" s="326"/>
    </row>
    <row r="92" spans="1:10" x14ac:dyDescent="0.25">
      <c r="E92" s="126"/>
      <c r="F92" s="126"/>
      <c r="I92" s="326"/>
      <c r="J92" s="326"/>
    </row>
    <row r="93" spans="1:10" x14ac:dyDescent="0.25">
      <c r="I93" s="326"/>
      <c r="J93" s="326"/>
    </row>
    <row r="94" spans="1:10" x14ac:dyDescent="0.25">
      <c r="I94" s="326"/>
      <c r="J94" s="326"/>
    </row>
    <row r="95" spans="1:10" x14ac:dyDescent="0.25">
      <c r="I95" s="326"/>
      <c r="J95" s="326"/>
    </row>
    <row r="96" spans="1:10" x14ac:dyDescent="0.25">
      <c r="I96" s="326"/>
      <c r="J96" s="326"/>
    </row>
    <row r="97" spans="9:10" x14ac:dyDescent="0.25">
      <c r="I97" s="326"/>
      <c r="J97" s="326"/>
    </row>
    <row r="98" spans="9:10" x14ac:dyDescent="0.25">
      <c r="I98" s="326"/>
      <c r="J98" s="326"/>
    </row>
  </sheetData>
  <mergeCells count="24">
    <mergeCell ref="A51:H51"/>
    <mergeCell ref="E1:H1"/>
    <mergeCell ref="A3:H3"/>
    <mergeCell ref="B4:H4"/>
    <mergeCell ref="B5:H5"/>
    <mergeCell ref="F6:H6"/>
    <mergeCell ref="A7:A8"/>
    <mergeCell ref="B7:B8"/>
    <mergeCell ref="C7:C8"/>
    <mergeCell ref="D7:D8"/>
    <mergeCell ref="E7:H7"/>
    <mergeCell ref="A20:H20"/>
    <mergeCell ref="A27:H27"/>
    <mergeCell ref="A33:H33"/>
    <mergeCell ref="A39:H39"/>
    <mergeCell ref="A45:H45"/>
    <mergeCell ref="C84:E84"/>
    <mergeCell ref="F84:H84"/>
    <mergeCell ref="A58:H58"/>
    <mergeCell ref="A64:H64"/>
    <mergeCell ref="A70:H70"/>
    <mergeCell ref="A76:H76"/>
    <mergeCell ref="C83:E83"/>
    <mergeCell ref="F83:H83"/>
  </mergeCells>
  <conditionalFormatting sqref="B4">
    <cfRule type="cellIs" dxfId="168" priority="1" operator="equal">
      <formula>0</formula>
    </cfRule>
  </conditionalFormatting>
  <printOptions horizontalCentered="1"/>
  <pageMargins left="1.1023622047244095" right="0.19685039370078741" top="0.55118110236220474" bottom="0.15748031496062992" header="0.31496062992125984" footer="0.31496062992125984"/>
  <pageSetup paperSize="9" scale="66" fitToHeight="2" orientation="portrait" r:id="rId1"/>
  <rowBreaks count="1" manualBreakCount="1">
    <brk id="5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N52"/>
  <sheetViews>
    <sheetView view="pageBreakPreview" zoomScaleNormal="100" zoomScaleSheetLayoutView="100" workbookViewId="0">
      <pane xSplit="3" ySplit="9" topLeftCell="F10" activePane="bottomRight" state="frozen"/>
      <selection activeCell="N26" sqref="N26:T26"/>
      <selection pane="topRight" activeCell="N26" sqref="N26:T26"/>
      <selection pane="bottomLeft" activeCell="N26" sqref="N26:T26"/>
      <selection pane="bottomRight" activeCell="A45" sqref="A45:XFD45"/>
    </sheetView>
  </sheetViews>
  <sheetFormatPr defaultColWidth="9.140625" defaultRowHeight="15" x14ac:dyDescent="0.25"/>
  <cols>
    <col min="1" max="1" width="4" style="6" customWidth="1"/>
    <col min="2" max="2" width="42.85546875" style="6" customWidth="1"/>
    <col min="3" max="3" width="9.5703125" style="37" hidden="1" customWidth="1"/>
    <col min="4" max="4" width="11.5703125" style="6" customWidth="1"/>
    <col min="5" max="5" width="9.7109375" style="6" customWidth="1"/>
    <col min="6" max="6" width="16.5703125" style="6" customWidth="1"/>
    <col min="7" max="7" width="13.42578125" style="6" customWidth="1"/>
    <col min="8" max="8" width="17.140625" style="6" customWidth="1"/>
    <col min="9" max="9" width="12.5703125" style="6" customWidth="1"/>
    <col min="10" max="10" width="17.42578125" style="6" customWidth="1"/>
    <col min="11" max="11" width="12" style="6" customWidth="1"/>
    <col min="12" max="12" width="15.140625" style="6" customWidth="1"/>
    <col min="13" max="13" width="11.140625" style="6" customWidth="1"/>
    <col min="14" max="16" width="13.42578125" style="6" customWidth="1"/>
    <col min="17" max="16384" width="9.140625" style="6"/>
  </cols>
  <sheetData>
    <row r="1" spans="1:13" ht="65.25" customHeight="1" x14ac:dyDescent="0.25">
      <c r="A1" s="1"/>
      <c r="B1" s="2"/>
      <c r="C1" s="3"/>
      <c r="D1" s="4"/>
      <c r="E1" s="4"/>
      <c r="F1" s="5"/>
      <c r="G1" s="357"/>
      <c r="H1" s="357"/>
      <c r="I1" s="357"/>
      <c r="J1" s="358" t="s">
        <v>0</v>
      </c>
      <c r="K1" s="358"/>
      <c r="L1" s="358"/>
      <c r="M1" s="358"/>
    </row>
    <row r="2" spans="1:13" ht="19.5" customHeight="1" x14ac:dyDescent="0.25">
      <c r="A2" s="1"/>
      <c r="B2" s="359" t="s">
        <v>1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ht="16.5" x14ac:dyDescent="0.25">
      <c r="A3" s="1"/>
      <c r="B3" s="360" t="str">
        <f>'[54]1_Елементи витрат'!A3</f>
        <v>КПТМ "Черкаситеплокомуненерго"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12.75" customHeight="1" x14ac:dyDescent="0.25">
      <c r="A4" s="1"/>
      <c r="B4" s="361" t="s">
        <v>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62" t="s">
        <v>4</v>
      </c>
      <c r="B6" s="365" t="s">
        <v>5</v>
      </c>
      <c r="C6" s="362" t="s">
        <v>6</v>
      </c>
      <c r="D6" s="368" t="s">
        <v>7</v>
      </c>
      <c r="E6" s="369"/>
      <c r="F6" s="374" t="s">
        <v>8</v>
      </c>
      <c r="G6" s="374"/>
      <c r="H6" s="374"/>
      <c r="I6" s="374"/>
      <c r="J6" s="374"/>
      <c r="K6" s="374"/>
      <c r="L6" s="374"/>
      <c r="M6" s="374"/>
    </row>
    <row r="7" spans="1:13" ht="53.25" customHeight="1" x14ac:dyDescent="0.25">
      <c r="A7" s="363"/>
      <c r="B7" s="366"/>
      <c r="C7" s="363"/>
      <c r="D7" s="370"/>
      <c r="E7" s="371"/>
      <c r="F7" s="352" t="s">
        <v>9</v>
      </c>
      <c r="G7" s="353"/>
      <c r="H7" s="353"/>
      <c r="I7" s="354"/>
      <c r="J7" s="352" t="s">
        <v>10</v>
      </c>
      <c r="K7" s="353"/>
      <c r="L7" s="353"/>
      <c r="M7" s="354"/>
    </row>
    <row r="8" spans="1:13" ht="29.25" customHeight="1" x14ac:dyDescent="0.25">
      <c r="A8" s="363"/>
      <c r="B8" s="366"/>
      <c r="C8" s="363"/>
      <c r="D8" s="372"/>
      <c r="E8" s="373"/>
      <c r="F8" s="355" t="s">
        <v>11</v>
      </c>
      <c r="G8" s="356"/>
      <c r="H8" s="355" t="s">
        <v>12</v>
      </c>
      <c r="I8" s="356"/>
      <c r="J8" s="355" t="s">
        <v>11</v>
      </c>
      <c r="K8" s="356"/>
      <c r="L8" s="355" t="s">
        <v>12</v>
      </c>
      <c r="M8" s="356"/>
    </row>
    <row r="9" spans="1:13" ht="18" customHeight="1" x14ac:dyDescent="0.25">
      <c r="A9" s="364"/>
      <c r="B9" s="367"/>
      <c r="C9" s="364"/>
      <c r="D9" s="9" t="s">
        <v>13</v>
      </c>
      <c r="E9" s="10" t="s">
        <v>14</v>
      </c>
      <c r="F9" s="10" t="s">
        <v>13</v>
      </c>
      <c r="G9" s="10" t="s">
        <v>14</v>
      </c>
      <c r="H9" s="10" t="s">
        <v>13</v>
      </c>
      <c r="I9" s="10" t="s">
        <v>14</v>
      </c>
      <c r="J9" s="10" t="s">
        <v>13</v>
      </c>
      <c r="K9" s="10" t="s">
        <v>14</v>
      </c>
      <c r="L9" s="10" t="s">
        <v>13</v>
      </c>
      <c r="M9" s="10" t="s">
        <v>14</v>
      </c>
    </row>
    <row r="10" spans="1:13" ht="18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11">
        <v>1</v>
      </c>
      <c r="B11" s="12" t="s">
        <v>15</v>
      </c>
      <c r="C11" s="13" t="s">
        <v>16</v>
      </c>
      <c r="D11" s="14">
        <f>SUM(D12:D15)</f>
        <v>412352.58858486952</v>
      </c>
      <c r="E11" s="14">
        <f>G11</f>
        <v>1361.73</v>
      </c>
      <c r="F11" s="14">
        <f t="shared" ref="F11:H11" si="0">F12+F13+F14+F15</f>
        <v>412352.58858486952</v>
      </c>
      <c r="G11" s="14">
        <f>ROUND(G12+G13+G14+G15,2)</f>
        <v>1361.73</v>
      </c>
      <c r="H11" s="14">
        <f t="shared" si="0"/>
        <v>412352.58858486952</v>
      </c>
      <c r="I11" s="14">
        <f>ROUND(I12+I13+I14+I15,2)</f>
        <v>1361.73</v>
      </c>
      <c r="J11" s="14">
        <f>J12+J13+J14+J15</f>
        <v>412352.58858486952</v>
      </c>
      <c r="K11" s="14">
        <f>ROUND(K12+K13+K14+K15,2)</f>
        <v>1361.73</v>
      </c>
      <c r="L11" s="14">
        <f t="shared" ref="L11" si="1">L12+L13+L14+L15</f>
        <v>412352.58858486952</v>
      </c>
      <c r="M11" s="14">
        <f>ROUND(M12+M13+M14+M15,2)</f>
        <v>1361.73</v>
      </c>
    </row>
    <row r="12" spans="1:13" s="18" customFormat="1" ht="25.5" x14ac:dyDescent="0.25">
      <c r="A12" s="15" t="s">
        <v>17</v>
      </c>
      <c r="B12" s="16" t="s">
        <v>18</v>
      </c>
      <c r="C12" s="10" t="s">
        <v>16</v>
      </c>
      <c r="D12" s="17">
        <f>F12</f>
        <v>385447.46134266985</v>
      </c>
      <c r="E12" s="17">
        <f>G12</f>
        <v>1272.878513493853</v>
      </c>
      <c r="F12" s="17">
        <f>[54]Д4!$L$56</f>
        <v>385447.46134266985</v>
      </c>
      <c r="G12" s="17">
        <f>F12/F$31*1000</f>
        <v>1272.878513493853</v>
      </c>
      <c r="H12" s="17">
        <f>[54]Д4!$L$56</f>
        <v>385447.46134266985</v>
      </c>
      <c r="I12" s="17">
        <f>H12/H$31*1000</f>
        <v>1272.878513493853</v>
      </c>
      <c r="J12" s="17">
        <f>[54]Д4!$L$56</f>
        <v>385447.46134266985</v>
      </c>
      <c r="K12" s="17">
        <f>J12/J$31*1000</f>
        <v>1272.878513493853</v>
      </c>
      <c r="L12" s="17">
        <f>[54]Д4!$L$56</f>
        <v>385447.46134266985</v>
      </c>
      <c r="M12" s="17">
        <f>L12/L$31*1000</f>
        <v>1272.878513493853</v>
      </c>
    </row>
    <row r="13" spans="1:13" s="18" customFormat="1" ht="22.5" x14ac:dyDescent="0.25">
      <c r="A13" s="15" t="s">
        <v>19</v>
      </c>
      <c r="B13" s="16" t="s">
        <v>20</v>
      </c>
      <c r="C13" s="10" t="s">
        <v>16</v>
      </c>
      <c r="D13" s="17">
        <f t="shared" ref="D13:E15" si="2">F13</f>
        <v>0</v>
      </c>
      <c r="E13" s="17">
        <f t="shared" si="2"/>
        <v>0</v>
      </c>
      <c r="F13" s="17">
        <f>[54]Д4!$L$57</f>
        <v>0</v>
      </c>
      <c r="G13" s="17">
        <f t="shared" ref="G13:G15" si="3">F13/F$31*1000</f>
        <v>0</v>
      </c>
      <c r="H13" s="17">
        <f>[54]Д4!$L$57</f>
        <v>0</v>
      </c>
      <c r="I13" s="17">
        <f t="shared" ref="I13:K15" si="4">H13/H$31*1000</f>
        <v>0</v>
      </c>
      <c r="J13" s="17">
        <f>[54]Д4!$L$57</f>
        <v>0</v>
      </c>
      <c r="K13" s="17">
        <f t="shared" si="4"/>
        <v>0</v>
      </c>
      <c r="L13" s="17">
        <f>[54]Д4!$L$57</f>
        <v>0</v>
      </c>
      <c r="M13" s="17">
        <f t="shared" ref="M13:M15" si="5">L13/L$31*1000</f>
        <v>0</v>
      </c>
    </row>
    <row r="14" spans="1:13" s="18" customFormat="1" ht="22.5" x14ac:dyDescent="0.25">
      <c r="A14" s="15" t="s">
        <v>21</v>
      </c>
      <c r="B14" s="16" t="s">
        <v>22</v>
      </c>
      <c r="C14" s="10" t="s">
        <v>16</v>
      </c>
      <c r="D14" s="17">
        <f t="shared" si="2"/>
        <v>26905.127242199647</v>
      </c>
      <c r="E14" s="17">
        <f t="shared" si="2"/>
        <v>88.849873988319985</v>
      </c>
      <c r="F14" s="17">
        <f>[54]Д4!$L$59</f>
        <v>26905.127242199647</v>
      </c>
      <c r="G14" s="17">
        <f t="shared" si="3"/>
        <v>88.849873988319985</v>
      </c>
      <c r="H14" s="17">
        <f>[54]Д4!$L$59</f>
        <v>26905.127242199647</v>
      </c>
      <c r="I14" s="17">
        <f t="shared" si="4"/>
        <v>88.849873988319985</v>
      </c>
      <c r="J14" s="17">
        <f>[54]Д4!$L$59</f>
        <v>26905.127242199647</v>
      </c>
      <c r="K14" s="17">
        <f t="shared" si="4"/>
        <v>88.849873988319985</v>
      </c>
      <c r="L14" s="17">
        <f>[54]Д4!$L$59</f>
        <v>26905.127242199647</v>
      </c>
      <c r="M14" s="17">
        <f t="shared" si="5"/>
        <v>88.849873988319985</v>
      </c>
    </row>
    <row r="15" spans="1:13" s="18" customFormat="1" ht="22.5" x14ac:dyDescent="0.25">
      <c r="A15" s="15" t="s">
        <v>23</v>
      </c>
      <c r="B15" s="16" t="s">
        <v>24</v>
      </c>
      <c r="C15" s="10" t="s">
        <v>16</v>
      </c>
      <c r="D15" s="17">
        <f t="shared" si="2"/>
        <v>0</v>
      </c>
      <c r="E15" s="17">
        <f t="shared" si="2"/>
        <v>0</v>
      </c>
      <c r="F15" s="17">
        <f>[54]Д4!$L$58</f>
        <v>0</v>
      </c>
      <c r="G15" s="17">
        <f t="shared" si="3"/>
        <v>0</v>
      </c>
      <c r="H15" s="17">
        <f>[54]Д4!$L$58</f>
        <v>0</v>
      </c>
      <c r="I15" s="17">
        <f t="shared" si="4"/>
        <v>0</v>
      </c>
      <c r="J15" s="17">
        <f>[54]Д4!$L$58</f>
        <v>0</v>
      </c>
      <c r="K15" s="17">
        <f t="shared" si="4"/>
        <v>0</v>
      </c>
      <c r="L15" s="17">
        <f>[54]Д4!$L$58</f>
        <v>0</v>
      </c>
      <c r="M15" s="17">
        <f t="shared" si="5"/>
        <v>0</v>
      </c>
    </row>
    <row r="16" spans="1:13" s="18" customFormat="1" ht="25.5" x14ac:dyDescent="0.25">
      <c r="A16" s="11">
        <v>2</v>
      </c>
      <c r="B16" s="12" t="s">
        <v>25</v>
      </c>
      <c r="C16" s="13" t="s">
        <v>16</v>
      </c>
      <c r="D16" s="14">
        <f>D17+D18+D19+D20</f>
        <v>77841.384981869167</v>
      </c>
      <c r="E16" s="14">
        <f>ROUND(E17+E18+E19+E20,2)</f>
        <v>377.1</v>
      </c>
      <c r="F16" s="14">
        <f t="shared" ref="F16" si="6">F17+F18+F19+F20</f>
        <v>25637.77907402892</v>
      </c>
      <c r="G16" s="14">
        <f>ROUND(G17+G18+G19+G20,2)</f>
        <v>389.09</v>
      </c>
      <c r="H16" s="14">
        <f t="shared" ref="H16:L16" si="7">H17+H18+H19+H20</f>
        <v>25637.77907402892</v>
      </c>
      <c r="I16" s="14">
        <f>ROUND(I17+I18+I19+I20,2)</f>
        <v>389.09</v>
      </c>
      <c r="J16" s="14">
        <f t="shared" ref="J16" si="8">J17+J18+J19+J20</f>
        <v>52203.605907840247</v>
      </c>
      <c r="K16" s="14">
        <f>ROUND(K17+K18+K19+K20,2)</f>
        <v>371.48</v>
      </c>
      <c r="L16" s="14">
        <f t="shared" si="7"/>
        <v>52203.605907840247</v>
      </c>
      <c r="M16" s="14">
        <f>ROUND(M17+M18+M19+M20,2)</f>
        <v>371.48</v>
      </c>
    </row>
    <row r="17" spans="1:14" s="18" customFormat="1" ht="25.5" x14ac:dyDescent="0.25">
      <c r="A17" s="15" t="s">
        <v>26</v>
      </c>
      <c r="B17" s="16" t="s">
        <v>27</v>
      </c>
      <c r="C17" s="10" t="s">
        <v>16</v>
      </c>
      <c r="D17" s="17">
        <f>[54]Д6_ТЕ!K40+[54]Д6_ЦТП_ТЕ!K40</f>
        <v>73811.026012357586</v>
      </c>
      <c r="E17" s="17">
        <f>D17/$D$32*1000</f>
        <v>357.57928053842596</v>
      </c>
      <c r="F17" s="17">
        <f>[54]Д6_ЦТП_ТЕ!$K$40</f>
        <v>25033.45924474443</v>
      </c>
      <c r="G17" s="17">
        <f>F17/F$32*1000</f>
        <v>379.91927551896362</v>
      </c>
      <c r="H17" s="17">
        <f>[54]Д6_ЦТП_ТЕ!$K$40</f>
        <v>25033.45924474443</v>
      </c>
      <c r="I17" s="17">
        <f>H17/H$32*1000</f>
        <v>379.91927551896362</v>
      </c>
      <c r="J17" s="17">
        <f>[54]Д6_ТЕ!$K$40</f>
        <v>48777.566767613156</v>
      </c>
      <c r="K17" s="17">
        <f>J17/J$32*1000</f>
        <v>347.10431764210813</v>
      </c>
      <c r="L17" s="17">
        <f>[54]Д6_ТЕ!$K$40</f>
        <v>48777.566767613156</v>
      </c>
      <c r="M17" s="17">
        <f>L17/L$32*1000</f>
        <v>347.10431764210813</v>
      </c>
    </row>
    <row r="18" spans="1:14" s="18" customFormat="1" ht="22.5" x14ac:dyDescent="0.25">
      <c r="A18" s="15" t="s">
        <v>28</v>
      </c>
      <c r="B18" s="16" t="s">
        <v>20</v>
      </c>
      <c r="C18" s="10" t="s">
        <v>16</v>
      </c>
      <c r="D18" s="17">
        <f>[54]Д6_ТЕ!K41+[54]Д6_ЦТП_ТЕ!K41</f>
        <v>0</v>
      </c>
      <c r="E18" s="17">
        <f t="shared" ref="E18:E20" si="9">D18/$D$32*1000</f>
        <v>0</v>
      </c>
      <c r="F18" s="17">
        <f>[54]Д6_ЦТП_ТЕ!$K$41</f>
        <v>0</v>
      </c>
      <c r="G18" s="17">
        <f t="shared" ref="G18:G20" si="10">F18/F$32*1000</f>
        <v>0</v>
      </c>
      <c r="H18" s="17">
        <f>[54]Д6_ЦТП_ТЕ!$K$41</f>
        <v>0</v>
      </c>
      <c r="I18" s="17">
        <f t="shared" ref="I18:I20" si="11">H18/H$32*1000</f>
        <v>0</v>
      </c>
      <c r="J18" s="17">
        <f>[54]Д6_ТЕ!$K$41</f>
        <v>0</v>
      </c>
      <c r="K18" s="17">
        <f t="shared" ref="K18:K20" si="12">J18/J$32*1000</f>
        <v>0</v>
      </c>
      <c r="L18" s="17">
        <f>[54]Д6_ТЕ!$K$41</f>
        <v>0</v>
      </c>
      <c r="M18" s="17">
        <f t="shared" ref="M18:M20" si="13">L18/L$32*1000</f>
        <v>0</v>
      </c>
    </row>
    <row r="19" spans="1:14" s="18" customFormat="1" ht="22.5" x14ac:dyDescent="0.25">
      <c r="A19" s="15" t="s">
        <v>29</v>
      </c>
      <c r="B19" s="16" t="s">
        <v>22</v>
      </c>
      <c r="C19" s="10" t="s">
        <v>16</v>
      </c>
      <c r="D19" s="17">
        <f>[54]Д6_ТЕ!K43+[54]Д6_ЦТП_ТЕ!K43</f>
        <v>4030.358969511577</v>
      </c>
      <c r="E19" s="17">
        <f t="shared" si="9"/>
        <v>19.525170404598597</v>
      </c>
      <c r="F19" s="17">
        <f>[54]Д6_ЦТП_ТЕ!$K$43</f>
        <v>604.31982928448815</v>
      </c>
      <c r="G19" s="17">
        <f t="shared" si="10"/>
        <v>9.1714352970098467</v>
      </c>
      <c r="H19" s="17">
        <f>[54]Д6_ЦТП_ТЕ!$K$43</f>
        <v>604.31982928448815</v>
      </c>
      <c r="I19" s="17">
        <f t="shared" si="11"/>
        <v>9.1714352970098467</v>
      </c>
      <c r="J19" s="17">
        <f>[54]Д6_ТЕ!$K$43</f>
        <v>3426.0391402270889</v>
      </c>
      <c r="K19" s="17">
        <f t="shared" si="12"/>
        <v>24.379915948846939</v>
      </c>
      <c r="L19" s="17">
        <f>[54]Д6_ТЕ!$K$43</f>
        <v>3426.0391402270889</v>
      </c>
      <c r="M19" s="17">
        <f t="shared" si="13"/>
        <v>24.379915948846939</v>
      </c>
    </row>
    <row r="20" spans="1:14" s="18" customFormat="1" ht="22.5" x14ac:dyDescent="0.25">
      <c r="A20" s="15" t="s">
        <v>30</v>
      </c>
      <c r="B20" s="16" t="s">
        <v>24</v>
      </c>
      <c r="C20" s="10" t="s">
        <v>16</v>
      </c>
      <c r="D20" s="17">
        <f>[54]Д6_ТЕ!K42+[54]Д6_ЦТП_ТЕ!K42</f>
        <v>0</v>
      </c>
      <c r="E20" s="17">
        <f t="shared" si="9"/>
        <v>0</v>
      </c>
      <c r="F20" s="17">
        <f>[54]Д6_ЦТП_ТЕ!$K$42</f>
        <v>0</v>
      </c>
      <c r="G20" s="17">
        <f t="shared" si="10"/>
        <v>0</v>
      </c>
      <c r="H20" s="17">
        <f>[54]Д6_ЦТП_ТЕ!$K$42</f>
        <v>0</v>
      </c>
      <c r="I20" s="17">
        <f t="shared" si="11"/>
        <v>0</v>
      </c>
      <c r="J20" s="17">
        <f>[54]Д6_ТЕ!$K$42</f>
        <v>0</v>
      </c>
      <c r="K20" s="17">
        <f t="shared" si="12"/>
        <v>0</v>
      </c>
      <c r="L20" s="17">
        <f>[54]Д6_ТЕ!$K$42</f>
        <v>0</v>
      </c>
      <c r="M20" s="17">
        <f t="shared" si="13"/>
        <v>0</v>
      </c>
    </row>
    <row r="21" spans="1:14" s="18" customFormat="1" ht="25.5" x14ac:dyDescent="0.25">
      <c r="A21" s="11">
        <v>3</v>
      </c>
      <c r="B21" s="12" t="s">
        <v>31</v>
      </c>
      <c r="C21" s="13" t="s">
        <v>16</v>
      </c>
      <c r="D21" s="14">
        <f>SUM(D22:D25)</f>
        <v>13232.024445722525</v>
      </c>
      <c r="E21" s="14">
        <f>ROUND(E22+E23+E24+E25,2)</f>
        <v>64.099999999999994</v>
      </c>
      <c r="F21" s="14">
        <f t="shared" ref="F21" si="14">F22+F23+F24+F25</f>
        <v>788.16776389417078</v>
      </c>
      <c r="G21" s="14">
        <f>ROUND(G22+G23+G24+G25,2)</f>
        <v>12.15</v>
      </c>
      <c r="H21" s="14">
        <f t="shared" ref="H21:L21" si="15">H22+H23+H24+H25</f>
        <v>30.621557592684972</v>
      </c>
      <c r="I21" s="14">
        <f>ROUND(I22+I23+I24+I25,2)</f>
        <v>29.51</v>
      </c>
      <c r="J21" s="14">
        <f t="shared" si="15"/>
        <v>11602.830384095139</v>
      </c>
      <c r="K21" s="14">
        <f>ROUND(K22+K23+K24+K25,2)</f>
        <v>86.02</v>
      </c>
      <c r="L21" s="14">
        <f t="shared" si="15"/>
        <v>810.40474014053154</v>
      </c>
      <c r="M21" s="14">
        <f>ROUND(M22+M23+M24+M25,2)</f>
        <v>143.54</v>
      </c>
    </row>
    <row r="22" spans="1:14" s="18" customFormat="1" ht="25.5" x14ac:dyDescent="0.25">
      <c r="A22" s="15" t="s">
        <v>32</v>
      </c>
      <c r="B22" s="16" t="s">
        <v>33</v>
      </c>
      <c r="C22" s="10" t="s">
        <v>16</v>
      </c>
      <c r="D22" s="17">
        <f>'[54]Д8.1_ТЕ_Катег'!$D$33</f>
        <v>8063.238786451031</v>
      </c>
      <c r="E22" s="17">
        <f>D22/$D$33*1000</f>
        <v>39.06255311484184</v>
      </c>
      <c r="F22" s="17">
        <f>'[54]Д8.1_ТЕ_Катег'!$F$33</f>
        <v>751.50879813165125</v>
      </c>
      <c r="G22" s="17">
        <f>F22/F$33*1000</f>
        <v>11.587699966530998</v>
      </c>
      <c r="H22" s="17">
        <f>'[54]Д8.1_ТЕ_Катег'!$G$33</f>
        <v>12.022387424109919</v>
      </c>
      <c r="I22" s="17">
        <f>H22/H$33*1000</f>
        <v>11.587699966531</v>
      </c>
      <c r="J22" s="17">
        <f>'[54]Д8.1_ТЕ_Катег'!I33</f>
        <v>7090.6506302651624</v>
      </c>
      <c r="K22" s="17">
        <f>J22/J$33*1000</f>
        <v>52.569561054531789</v>
      </c>
      <c r="L22" s="17">
        <f>'[54]Д8.1_ТЕ_Катег'!J33</f>
        <v>209.05697063010837</v>
      </c>
      <c r="M22" s="17">
        <f>L22/L$33*1000</f>
        <v>37.028678171069039</v>
      </c>
    </row>
    <row r="23" spans="1:14" s="18" customFormat="1" ht="22.5" x14ac:dyDescent="0.25">
      <c r="A23" s="15" t="s">
        <v>34</v>
      </c>
      <c r="B23" s="16" t="s">
        <v>20</v>
      </c>
      <c r="C23" s="10" t="s">
        <v>16</v>
      </c>
      <c r="D23" s="17">
        <f>'[54]Д8.1_ТЕ_Катег'!$D$34</f>
        <v>0</v>
      </c>
      <c r="E23" s="17">
        <f t="shared" ref="E23:E25" si="16">D23/$D$33*1000</f>
        <v>0</v>
      </c>
      <c r="F23" s="17">
        <f>'[54]Д8.1_ТЕ_Катег'!$F$34</f>
        <v>0</v>
      </c>
      <c r="G23" s="17">
        <f t="shared" ref="G23:G25" si="17">F23/F$33*1000</f>
        <v>0</v>
      </c>
      <c r="H23" s="17">
        <f>'[54]Д8.1_ТЕ_Катег'!$G$34</f>
        <v>0</v>
      </c>
      <c r="I23" s="17">
        <f t="shared" ref="I23:K25" si="18">H23/H$33*1000</f>
        <v>0</v>
      </c>
      <c r="J23" s="17">
        <f>'[54]Д8.1_ТЕ_Катег'!I34</f>
        <v>0</v>
      </c>
      <c r="K23" s="17">
        <f t="shared" si="18"/>
        <v>0</v>
      </c>
      <c r="L23" s="17">
        <f>'[54]Д8.1_ТЕ_Катег'!J34</f>
        <v>0</v>
      </c>
      <c r="M23" s="17">
        <f t="shared" ref="M23:M25" si="19">L23/L$33*1000</f>
        <v>0</v>
      </c>
    </row>
    <row r="24" spans="1:14" s="18" customFormat="1" ht="22.5" x14ac:dyDescent="0.25">
      <c r="A24" s="15" t="s">
        <v>35</v>
      </c>
      <c r="B24" s="16" t="s">
        <v>22</v>
      </c>
      <c r="C24" s="10" t="s">
        <v>16</v>
      </c>
      <c r="D24" s="17">
        <f>'[54]Д8.1_ТЕ_Катег'!$D$35</f>
        <v>5168.7856592714943</v>
      </c>
      <c r="E24" s="17">
        <f t="shared" si="16"/>
        <v>25.04030572600626</v>
      </c>
      <c r="F24" s="17">
        <f>'[54]Д8.1_ТЕ_Катег'!$F$35</f>
        <v>36.658965762519571</v>
      </c>
      <c r="G24" s="17">
        <f t="shared" si="17"/>
        <v>0.56525365690395113</v>
      </c>
      <c r="H24" s="17">
        <f>'[54]Д8.1_ТЕ_Катег'!$G$35</f>
        <v>18.599170168575053</v>
      </c>
      <c r="I24" s="17">
        <f t="shared" si="18"/>
        <v>17.926689262042121</v>
      </c>
      <c r="J24" s="17">
        <f>'[54]Д8.1_ТЕ_Катег'!I35</f>
        <v>4512.179753829977</v>
      </c>
      <c r="K24" s="17">
        <f t="shared" si="18"/>
        <v>33.452968059874181</v>
      </c>
      <c r="L24" s="17">
        <f>'[54]Д8.1_ТЕ_Катег'!J35</f>
        <v>601.34776951042318</v>
      </c>
      <c r="M24" s="17">
        <f t="shared" si="19"/>
        <v>106.51217684336211</v>
      </c>
    </row>
    <row r="25" spans="1:14" s="18" customFormat="1" ht="22.5" x14ac:dyDescent="0.25">
      <c r="A25" s="15" t="s">
        <v>36</v>
      </c>
      <c r="B25" s="16" t="s">
        <v>24</v>
      </c>
      <c r="C25" s="10" t="s">
        <v>16</v>
      </c>
      <c r="D25" s="17">
        <f>'[54]Д8.1_ТЕ_Катег'!$D$39</f>
        <v>0</v>
      </c>
      <c r="E25" s="17">
        <f t="shared" si="16"/>
        <v>0</v>
      </c>
      <c r="F25" s="17">
        <f>'[54]Д8.1_ТЕ_Катег'!J39</f>
        <v>0</v>
      </c>
      <c r="G25" s="17">
        <f t="shared" si="17"/>
        <v>0</v>
      </c>
      <c r="H25" s="17">
        <f>'[54]Д8.1_ТЕ_Катег'!$G$39</f>
        <v>0</v>
      </c>
      <c r="I25" s="17">
        <f t="shared" si="18"/>
        <v>0</v>
      </c>
      <c r="J25" s="17">
        <f>'[54]Д8.1_ТЕ_Катег'!I39</f>
        <v>0</v>
      </c>
      <c r="K25" s="17">
        <f t="shared" si="18"/>
        <v>0</v>
      </c>
      <c r="L25" s="17">
        <f>'[54]Д8.1_ТЕ_Катег'!J39</f>
        <v>0</v>
      </c>
      <c r="M25" s="17">
        <f t="shared" si="19"/>
        <v>0</v>
      </c>
    </row>
    <row r="26" spans="1:14" ht="21" x14ac:dyDescent="0.25">
      <c r="A26" s="11">
        <v>4</v>
      </c>
      <c r="B26" s="19" t="s">
        <v>37</v>
      </c>
      <c r="C26" s="13" t="s">
        <v>16</v>
      </c>
      <c r="D26" s="14">
        <f>D27+D28+D29+D30</f>
        <v>503425.99801246123</v>
      </c>
      <c r="E26" s="20">
        <f>E11+E16+E21</f>
        <v>1802.9299999999998</v>
      </c>
      <c r="F26" s="14">
        <f t="shared" ref="F26" si="20">F27+F28+F29+F30</f>
        <v>438778.5354227926</v>
      </c>
      <c r="G26" s="14">
        <f>G11+G16+G21</f>
        <v>1762.97</v>
      </c>
      <c r="H26" s="14">
        <f t="shared" ref="H26:L26" si="21">H27+H28+H29+H30</f>
        <v>438020.98921649111</v>
      </c>
      <c r="I26" s="14">
        <f>I11+I16+I21</f>
        <v>1780.33</v>
      </c>
      <c r="J26" s="14">
        <f t="shared" ref="J26" si="22">J27+J28+J29+J30</f>
        <v>476159.02487680491</v>
      </c>
      <c r="K26" s="14">
        <f>K11+K16+K21</f>
        <v>1819.23</v>
      </c>
      <c r="L26" s="14">
        <f t="shared" si="21"/>
        <v>465366.59923285031</v>
      </c>
      <c r="M26" s="14">
        <f>M11+M16+M21</f>
        <v>1876.75</v>
      </c>
    </row>
    <row r="27" spans="1:14" ht="22.5" x14ac:dyDescent="0.25">
      <c r="A27" s="15" t="s">
        <v>38</v>
      </c>
      <c r="B27" s="16" t="s">
        <v>39</v>
      </c>
      <c r="C27" s="10" t="s">
        <v>16</v>
      </c>
      <c r="D27" s="17">
        <f>D12+D17+D22</f>
        <v>467321.72614147852</v>
      </c>
      <c r="E27" s="17">
        <f t="shared" ref="E27:K30" si="23">E12+E17+E22</f>
        <v>1669.5203471471209</v>
      </c>
      <c r="F27" s="17">
        <f t="shared" si="23"/>
        <v>411232.42938554595</v>
      </c>
      <c r="G27" s="17">
        <f>G12+G17+G22</f>
        <v>1664.3854889793477</v>
      </c>
      <c r="H27" s="17">
        <f t="shared" si="23"/>
        <v>410492.94297483843</v>
      </c>
      <c r="I27" s="17">
        <f t="shared" si="23"/>
        <v>1664.3854889793477</v>
      </c>
      <c r="J27" s="17">
        <f t="shared" si="23"/>
        <v>441315.6787405482</v>
      </c>
      <c r="K27" s="17">
        <f>K12+K17+K22</f>
        <v>1672.5523921904928</v>
      </c>
      <c r="L27" s="17">
        <f t="shared" ref="L27:M30" si="24">L12+L17+L22</f>
        <v>434434.08508091315</v>
      </c>
      <c r="M27" s="17">
        <f t="shared" si="24"/>
        <v>1657.0115093070301</v>
      </c>
    </row>
    <row r="28" spans="1:14" ht="16.149999999999999" customHeight="1" x14ac:dyDescent="0.25">
      <c r="A28" s="15" t="s">
        <v>40</v>
      </c>
      <c r="B28" s="16" t="s">
        <v>20</v>
      </c>
      <c r="C28" s="10" t="s">
        <v>16</v>
      </c>
      <c r="D28" s="17">
        <f t="shared" ref="D28:E29" si="25">D13+D18+D23</f>
        <v>0</v>
      </c>
      <c r="E28" s="17">
        <f t="shared" si="25"/>
        <v>0</v>
      </c>
      <c r="F28" s="17">
        <f t="shared" si="23"/>
        <v>0</v>
      </c>
      <c r="G28" s="17">
        <f t="shared" si="23"/>
        <v>0</v>
      </c>
      <c r="H28" s="17">
        <f t="shared" si="23"/>
        <v>0</v>
      </c>
      <c r="I28" s="17">
        <f t="shared" si="23"/>
        <v>0</v>
      </c>
      <c r="J28" s="17">
        <f t="shared" si="23"/>
        <v>0</v>
      </c>
      <c r="K28" s="17">
        <f t="shared" si="23"/>
        <v>0</v>
      </c>
      <c r="L28" s="17">
        <f t="shared" si="24"/>
        <v>0</v>
      </c>
      <c r="M28" s="17">
        <f t="shared" si="24"/>
        <v>0</v>
      </c>
      <c r="N28" s="21"/>
    </row>
    <row r="29" spans="1:14" ht="22.5" x14ac:dyDescent="0.25">
      <c r="A29" s="15" t="s">
        <v>41</v>
      </c>
      <c r="B29" s="16" t="s">
        <v>22</v>
      </c>
      <c r="C29" s="10" t="s">
        <v>16</v>
      </c>
      <c r="D29" s="17">
        <f>D14+D19+D24</f>
        <v>36104.271870982717</v>
      </c>
      <c r="E29" s="17">
        <f t="shared" si="25"/>
        <v>133.41535011892483</v>
      </c>
      <c r="F29" s="17">
        <f t="shared" si="23"/>
        <v>27546.106037246656</v>
      </c>
      <c r="G29" s="17">
        <f t="shared" si="23"/>
        <v>98.586562942233783</v>
      </c>
      <c r="H29" s="17">
        <f t="shared" si="23"/>
        <v>27528.046241652712</v>
      </c>
      <c r="I29" s="17">
        <f t="shared" si="23"/>
        <v>115.94799854737195</v>
      </c>
      <c r="J29" s="17">
        <f t="shared" si="23"/>
        <v>34843.346136256718</v>
      </c>
      <c r="K29" s="17">
        <f t="shared" si="23"/>
        <v>146.68275799704111</v>
      </c>
      <c r="L29" s="17">
        <f t="shared" si="24"/>
        <v>30932.514151937161</v>
      </c>
      <c r="M29" s="17">
        <f t="shared" si="24"/>
        <v>219.74196678052903</v>
      </c>
    </row>
    <row r="30" spans="1:14" ht="22.5" x14ac:dyDescent="0.25">
      <c r="A30" s="15" t="s">
        <v>42</v>
      </c>
      <c r="B30" s="16" t="s">
        <v>24</v>
      </c>
      <c r="C30" s="10" t="s">
        <v>16</v>
      </c>
      <c r="D30" s="17">
        <f t="shared" ref="D30:E30" si="26">D15+D20+D25</f>
        <v>0</v>
      </c>
      <c r="E30" s="17">
        <f t="shared" si="26"/>
        <v>0</v>
      </c>
      <c r="F30" s="17">
        <f t="shared" si="23"/>
        <v>0</v>
      </c>
      <c r="G30" s="17">
        <f t="shared" si="23"/>
        <v>0</v>
      </c>
      <c r="H30" s="17">
        <f t="shared" si="23"/>
        <v>0</v>
      </c>
      <c r="I30" s="17">
        <f t="shared" si="23"/>
        <v>0</v>
      </c>
      <c r="J30" s="17">
        <f t="shared" si="23"/>
        <v>0</v>
      </c>
      <c r="K30" s="17">
        <f t="shared" si="23"/>
        <v>0</v>
      </c>
      <c r="L30" s="17">
        <f t="shared" si="24"/>
        <v>0</v>
      </c>
      <c r="M30" s="17">
        <f t="shared" si="24"/>
        <v>0</v>
      </c>
    </row>
    <row r="31" spans="1:14" ht="66.75" customHeight="1" x14ac:dyDescent="0.25">
      <c r="A31" s="11">
        <v>5</v>
      </c>
      <c r="B31" s="22" t="s">
        <v>43</v>
      </c>
      <c r="C31" s="23" t="s">
        <v>44</v>
      </c>
      <c r="D31" s="14">
        <f>F31</f>
        <v>302815.59257739113</v>
      </c>
      <c r="E31" s="14" t="s">
        <v>45</v>
      </c>
      <c r="F31" s="14">
        <f>[54]Д4!$L$65</f>
        <v>302815.59257739113</v>
      </c>
      <c r="G31" s="14" t="s">
        <v>45</v>
      </c>
      <c r="H31" s="14">
        <f>[54]Д4!$L$65</f>
        <v>302815.59257739113</v>
      </c>
      <c r="I31" s="14" t="s">
        <v>45</v>
      </c>
      <c r="J31" s="14">
        <f>[54]Д4!$L$65</f>
        <v>302815.59257739113</v>
      </c>
      <c r="K31" s="14" t="s">
        <v>45</v>
      </c>
      <c r="L31" s="14">
        <f>[54]Д4!$L$65</f>
        <v>302815.59257739113</v>
      </c>
      <c r="M31" s="14" t="s">
        <v>45</v>
      </c>
    </row>
    <row r="32" spans="1:14" s="24" customFormat="1" ht="28.15" customHeight="1" x14ac:dyDescent="0.25">
      <c r="A32" s="11" t="s">
        <v>46</v>
      </c>
      <c r="B32" s="12" t="s">
        <v>47</v>
      </c>
      <c r="C32" s="23" t="s">
        <v>44</v>
      </c>
      <c r="D32" s="14">
        <f>F32+J32</f>
        <v>206418.63225748547</v>
      </c>
      <c r="E32" s="14" t="s">
        <v>45</v>
      </c>
      <c r="F32" s="14">
        <f>[54]Д6_ЦТП_ТЕ!K51</f>
        <v>65891.521851712125</v>
      </c>
      <c r="G32" s="14" t="s">
        <v>45</v>
      </c>
      <c r="H32" s="14">
        <f>F32</f>
        <v>65891.521851712125</v>
      </c>
      <c r="I32" s="14" t="s">
        <v>45</v>
      </c>
      <c r="J32" s="14">
        <f>[54]Д6_ТЕ!$K$51</f>
        <v>140527.11040577336</v>
      </c>
      <c r="K32" s="14" t="s">
        <v>45</v>
      </c>
      <c r="L32" s="14">
        <f>J32</f>
        <v>140527.11040577336</v>
      </c>
      <c r="M32" s="14" t="s">
        <v>45</v>
      </c>
    </row>
    <row r="33" spans="1:13" ht="30" customHeight="1" x14ac:dyDescent="0.25">
      <c r="A33" s="25" t="s">
        <v>48</v>
      </c>
      <c r="B33" s="12" t="s">
        <v>49</v>
      </c>
      <c r="C33" s="23"/>
      <c r="D33" s="14">
        <f>F33+H33+J33+L33</f>
        <v>206418.63225748547</v>
      </c>
      <c r="E33" s="14" t="s">
        <v>45</v>
      </c>
      <c r="F33" s="14">
        <f>'[54]Д8.1_ТЕ_Катег'!$F$42</f>
        <v>64854.009018377263</v>
      </c>
      <c r="G33" s="14" t="s">
        <v>45</v>
      </c>
      <c r="H33" s="14">
        <f>'[54]Д8.1_ТЕ_Катег'!$G$42</f>
        <v>1037.5128333348669</v>
      </c>
      <c r="I33" s="14" t="s">
        <v>45</v>
      </c>
      <c r="J33" s="14">
        <f>'[54]Д8.1_ТЕ_Катег'!I42</f>
        <v>134881.2979988523</v>
      </c>
      <c r="K33" s="14" t="s">
        <v>45</v>
      </c>
      <c r="L33" s="14">
        <f>'[54]Д8.1_ТЕ_Катег'!J42</f>
        <v>5645.8124069210535</v>
      </c>
      <c r="M33" s="14" t="s">
        <v>45</v>
      </c>
    </row>
    <row r="34" spans="1:13" x14ac:dyDescent="0.25">
      <c r="A34" s="11" t="s">
        <v>50</v>
      </c>
      <c r="B34" s="12" t="s">
        <v>51</v>
      </c>
      <c r="C34" s="23" t="s">
        <v>52</v>
      </c>
      <c r="D34" s="14">
        <f>D29/D27*100</f>
        <v>7.7257850109139561</v>
      </c>
      <c r="E34" s="14" t="s">
        <v>45</v>
      </c>
      <c r="F34" s="14">
        <f>F29/F27*100</f>
        <v>6.6984274752857926</v>
      </c>
      <c r="G34" s="14" t="s">
        <v>45</v>
      </c>
      <c r="H34" s="14">
        <f>H29/H27*100</f>
        <v>6.7060948824496771</v>
      </c>
      <c r="I34" s="14" t="s">
        <v>45</v>
      </c>
      <c r="J34" s="14">
        <f>J29/J27*100</f>
        <v>7.8953338425896495</v>
      </c>
      <c r="K34" s="14" t="s">
        <v>45</v>
      </c>
      <c r="L34" s="14">
        <f>L29/L27*100</f>
        <v>7.1201858266199336</v>
      </c>
      <c r="M34" s="14" t="s">
        <v>45</v>
      </c>
    </row>
    <row r="35" spans="1:13" ht="26.25" customHeight="1" x14ac:dyDescent="0.25">
      <c r="A35" s="25" t="s">
        <v>53</v>
      </c>
      <c r="B35" s="22" t="s">
        <v>54</v>
      </c>
      <c r="C35" s="13" t="s">
        <v>16</v>
      </c>
      <c r="D35" s="14">
        <f>SUM(D36:D39)</f>
        <v>104530.14023511355</v>
      </c>
      <c r="E35" s="14">
        <f t="shared" ref="E35:G35" si="27">E36+E37+E38+E39</f>
        <v>296.05209651710948</v>
      </c>
      <c r="F35" s="14">
        <f t="shared" si="27"/>
        <v>67842.455012357517</v>
      </c>
      <c r="G35" s="14">
        <f t="shared" si="27"/>
        <v>309.662417571606</v>
      </c>
      <c r="H35" s="14" t="s">
        <v>45</v>
      </c>
      <c r="I35" s="14" t="s">
        <v>45</v>
      </c>
      <c r="J35" s="20">
        <f>J36+J37+J38+J39</f>
        <v>36687.68522275603</v>
      </c>
      <c r="K35" s="20">
        <f>K36+K37+K38+K39</f>
        <v>273.79888057931799</v>
      </c>
      <c r="L35" s="20" t="s">
        <v>45</v>
      </c>
      <c r="M35" s="20" t="s">
        <v>45</v>
      </c>
    </row>
    <row r="36" spans="1:13" ht="25.5" x14ac:dyDescent="0.25">
      <c r="A36" s="15" t="s">
        <v>55</v>
      </c>
      <c r="B36" s="16" t="s">
        <v>27</v>
      </c>
      <c r="C36" s="10" t="s">
        <v>16</v>
      </c>
      <c r="D36" s="17">
        <f>J36+F36</f>
        <v>97463.704157796266</v>
      </c>
      <c r="E36" s="17">
        <f>D36/$D$40*1000</f>
        <v>276.03841232144657</v>
      </c>
      <c r="F36" s="17">
        <f>[54]Д7_ЦТП!K35</f>
        <v>65499.723818038372</v>
      </c>
      <c r="G36" s="17">
        <f>F36/F$40*1000</f>
        <v>298.96917533529336</v>
      </c>
      <c r="H36" s="14" t="s">
        <v>45</v>
      </c>
      <c r="I36" s="14" t="s">
        <v>45</v>
      </c>
      <c r="J36" s="26">
        <f>[54]Д7!K35</f>
        <v>31963.980339757898</v>
      </c>
      <c r="K36" s="26">
        <f>J36/J$40*1000</f>
        <v>238.546040251585</v>
      </c>
      <c r="L36" s="20" t="s">
        <v>45</v>
      </c>
      <c r="M36" s="20" t="s">
        <v>45</v>
      </c>
    </row>
    <row r="37" spans="1:13" ht="22.5" x14ac:dyDescent="0.25">
      <c r="A37" s="15" t="s">
        <v>56</v>
      </c>
      <c r="B37" s="16" t="s">
        <v>20</v>
      </c>
      <c r="C37" s="10" t="s">
        <v>16</v>
      </c>
      <c r="D37" s="17">
        <f>J37+F37</f>
        <v>0</v>
      </c>
      <c r="E37" s="17">
        <f t="shared" ref="E37:E39" si="28">D37/$D$40*1000</f>
        <v>0</v>
      </c>
      <c r="F37" s="17">
        <f>[54]Д7_ЦТП!K36</f>
        <v>0</v>
      </c>
      <c r="G37" s="17">
        <f>F37/F$40*1000</f>
        <v>0</v>
      </c>
      <c r="H37" s="14" t="s">
        <v>45</v>
      </c>
      <c r="I37" s="14" t="s">
        <v>45</v>
      </c>
      <c r="J37" s="26">
        <f>[54]Д7!K36</f>
        <v>0</v>
      </c>
      <c r="K37" s="26">
        <f>J37/J$40*1000</f>
        <v>0</v>
      </c>
      <c r="L37" s="20" t="s">
        <v>45</v>
      </c>
      <c r="M37" s="20" t="s">
        <v>45</v>
      </c>
    </row>
    <row r="38" spans="1:13" ht="22.5" x14ac:dyDescent="0.25">
      <c r="A38" s="15" t="s">
        <v>57</v>
      </c>
      <c r="B38" s="16" t="s">
        <v>22</v>
      </c>
      <c r="C38" s="10" t="s">
        <v>16</v>
      </c>
      <c r="D38" s="17">
        <f>J38+F38</f>
        <v>7066.4360773172775</v>
      </c>
      <c r="E38" s="17">
        <f t="shared" si="28"/>
        <v>20.013684195662908</v>
      </c>
      <c r="F38" s="17">
        <f>[54]Д7_ЦТП!K38</f>
        <v>2342.7311943191417</v>
      </c>
      <c r="G38" s="17">
        <f>F38/F$40*1000</f>
        <v>10.693242236312637</v>
      </c>
      <c r="H38" s="14" t="s">
        <v>45</v>
      </c>
      <c r="I38" s="14" t="s">
        <v>45</v>
      </c>
      <c r="J38" s="26">
        <f>[54]Д7!K38</f>
        <v>4723.7048829981359</v>
      </c>
      <c r="K38" s="26">
        <f>J38/J$40*1000</f>
        <v>35.252840327733004</v>
      </c>
      <c r="L38" s="20" t="s">
        <v>45</v>
      </c>
      <c r="M38" s="20" t="s">
        <v>45</v>
      </c>
    </row>
    <row r="39" spans="1:13" ht="22.5" x14ac:dyDescent="0.25">
      <c r="A39" s="15" t="s">
        <v>58</v>
      </c>
      <c r="B39" s="16" t="s">
        <v>24</v>
      </c>
      <c r="C39" s="10" t="s">
        <v>16</v>
      </c>
      <c r="D39" s="17">
        <f>J39+F39</f>
        <v>0</v>
      </c>
      <c r="E39" s="17">
        <f t="shared" si="28"/>
        <v>0</v>
      </c>
      <c r="F39" s="17">
        <f>[54]Д7_ЦТП!K37</f>
        <v>0</v>
      </c>
      <c r="G39" s="17">
        <f>F39/F$40*1000</f>
        <v>0</v>
      </c>
      <c r="H39" s="14" t="s">
        <v>45</v>
      </c>
      <c r="I39" s="14" t="s">
        <v>45</v>
      </c>
      <c r="J39" s="26">
        <f>[54]Д7!K37</f>
        <v>0</v>
      </c>
      <c r="K39" s="26">
        <f>J39/J$40*1000</f>
        <v>0</v>
      </c>
      <c r="L39" s="20" t="s">
        <v>45</v>
      </c>
      <c r="M39" s="20" t="s">
        <v>45</v>
      </c>
    </row>
    <row r="40" spans="1:13" ht="25.5" x14ac:dyDescent="0.25">
      <c r="A40" s="25" t="s">
        <v>59</v>
      </c>
      <c r="B40" s="22" t="s">
        <v>60</v>
      </c>
      <c r="C40" s="23" t="s">
        <v>44</v>
      </c>
      <c r="D40" s="14">
        <f>J40+F40</f>
        <v>353080.22292310477</v>
      </c>
      <c r="E40" s="14" t="s">
        <v>45</v>
      </c>
      <c r="F40" s="14">
        <f>[54]Д7_ЦТП!K43</f>
        <v>219085.2075120472</v>
      </c>
      <c r="G40" s="14" t="s">
        <v>45</v>
      </c>
      <c r="H40" s="14" t="s">
        <v>45</v>
      </c>
      <c r="I40" s="14" t="s">
        <v>45</v>
      </c>
      <c r="J40" s="20">
        <f>[54]Д7!K43</f>
        <v>133995.0154110576</v>
      </c>
      <c r="K40" s="20" t="s">
        <v>45</v>
      </c>
      <c r="L40" s="20" t="s">
        <v>45</v>
      </c>
      <c r="M40" s="20" t="s">
        <v>45</v>
      </c>
    </row>
    <row r="41" spans="1:13" ht="20.25" customHeight="1" x14ac:dyDescent="0.25">
      <c r="A41" s="27"/>
      <c r="B41" s="28"/>
      <c r="C41" s="3"/>
      <c r="D41" s="3"/>
      <c r="E41" s="3"/>
      <c r="F41" s="3"/>
      <c r="G41" s="3"/>
      <c r="H41" s="3"/>
      <c r="I41" s="3"/>
      <c r="J41" s="3"/>
      <c r="K41" s="3"/>
    </row>
    <row r="42" spans="1:13" s="32" customFormat="1" ht="17.25" customHeight="1" x14ac:dyDescent="0.3">
      <c r="A42" s="29"/>
      <c r="B42" s="30" t="s">
        <v>61</v>
      </c>
      <c r="C42" s="349" t="s">
        <v>62</v>
      </c>
      <c r="D42" s="349"/>
      <c r="E42" s="349"/>
      <c r="F42" s="350" t="s">
        <v>63</v>
      </c>
      <c r="G42" s="350"/>
      <c r="H42" s="350"/>
      <c r="I42" s="31"/>
      <c r="J42" s="31"/>
      <c r="K42" s="31"/>
    </row>
    <row r="43" spans="1:13" ht="15" customHeight="1" x14ac:dyDescent="0.25">
      <c r="A43" s="33"/>
      <c r="B43" s="34"/>
      <c r="C43" s="351" t="s">
        <v>64</v>
      </c>
      <c r="D43" s="351"/>
      <c r="E43" s="351"/>
      <c r="F43" s="351"/>
      <c r="G43" s="351"/>
      <c r="H43" s="351"/>
      <c r="I43" s="35"/>
      <c r="J43" s="35"/>
      <c r="K43" s="35"/>
    </row>
    <row r="45" spans="1:13" x14ac:dyDescent="0.25">
      <c r="B45" s="36"/>
      <c r="D45" s="38"/>
    </row>
    <row r="47" spans="1:13" x14ac:dyDescent="0.25"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2"/>
      <c r="M47" s="42"/>
    </row>
    <row r="48" spans="1:13" x14ac:dyDescent="0.25">
      <c r="B48" s="42"/>
      <c r="C48" s="40"/>
      <c r="D48" s="42"/>
      <c r="E48" s="42"/>
      <c r="F48" s="42"/>
      <c r="G48" s="43"/>
      <c r="H48" s="42"/>
      <c r="I48" s="43"/>
      <c r="J48" s="43"/>
      <c r="K48" s="43"/>
      <c r="L48" s="42"/>
      <c r="M48" s="42"/>
    </row>
    <row r="49" spans="2:13" x14ac:dyDescent="0.25">
      <c r="B49" s="42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3" x14ac:dyDescent="0.25">
      <c r="B50" s="42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3" x14ac:dyDescent="0.25"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2"/>
    </row>
    <row r="52" spans="2:13" x14ac:dyDescent="0.25">
      <c r="B52" s="42"/>
      <c r="C52" s="40"/>
      <c r="D52" s="42"/>
      <c r="E52" s="42"/>
      <c r="F52" s="42"/>
      <c r="G52" s="43"/>
      <c r="H52" s="42"/>
      <c r="I52" s="43"/>
      <c r="J52" s="43"/>
      <c r="K52" s="43"/>
      <c r="L52" s="42"/>
      <c r="M52" s="42"/>
    </row>
  </sheetData>
  <mergeCells count="20">
    <mergeCell ref="A6:A9"/>
    <mergeCell ref="B6:B9"/>
    <mergeCell ref="C6:C9"/>
    <mergeCell ref="D6:E8"/>
    <mergeCell ref="F6:M6"/>
    <mergeCell ref="G1:I1"/>
    <mergeCell ref="J1:M1"/>
    <mergeCell ref="B2:M2"/>
    <mergeCell ref="B3:M3"/>
    <mergeCell ref="B4:M4"/>
    <mergeCell ref="J7:M7"/>
    <mergeCell ref="F8:G8"/>
    <mergeCell ref="H8:I8"/>
    <mergeCell ref="J8:K8"/>
    <mergeCell ref="L8:M8"/>
    <mergeCell ref="C42:E42"/>
    <mergeCell ref="F42:H42"/>
    <mergeCell ref="C43:E43"/>
    <mergeCell ref="F43:H43"/>
    <mergeCell ref="F7:I7"/>
  </mergeCells>
  <conditionalFormatting sqref="B1">
    <cfRule type="containsText" dxfId="167" priority="13" operator="containsText" text="Для корек">
      <formula>NOT(ISERROR(SEARCH("Для корек",B1)))</formula>
    </cfRule>
  </conditionalFormatting>
  <conditionalFormatting sqref="D31:D34 D35:G40 J35:M40 F34:K34 F32:I32 F16:I20 F11:K15 D11:E30 F21:K31 F33:J33 D47:K47 D51:K51">
    <cfRule type="expression" dxfId="166" priority="12">
      <formula>D11="ПОМИЛКА"</formula>
    </cfRule>
  </conditionalFormatting>
  <conditionalFormatting sqref="L11:M11 M17:M20 L21:M30 L16:M16 M12:M15 L32:M33 M31">
    <cfRule type="expression" dxfId="165" priority="11">
      <formula>L11="ПОМИЛКА"</formula>
    </cfRule>
  </conditionalFormatting>
  <conditionalFormatting sqref="L34:M34">
    <cfRule type="expression" dxfId="164" priority="9">
      <formula>L34="ПОМИЛКА"</formula>
    </cfRule>
  </conditionalFormatting>
  <conditionalFormatting sqref="L17:L20">
    <cfRule type="expression" dxfId="163" priority="10">
      <formula>L17="ПОМИЛКА"</formula>
    </cfRule>
  </conditionalFormatting>
  <conditionalFormatting sqref="H35:M40">
    <cfRule type="expression" dxfId="162" priority="8">
      <formula>H35="ПОМИЛКА"</formula>
    </cfRule>
  </conditionalFormatting>
  <conditionalFormatting sqref="J16:K16 K17:K20">
    <cfRule type="expression" dxfId="161" priority="7">
      <formula>J16="ПОМИЛКА"</formula>
    </cfRule>
  </conditionalFormatting>
  <conditionalFormatting sqref="J17:J20">
    <cfRule type="expression" dxfId="160" priority="6">
      <formula>J17="ПОМИЛКА"</formula>
    </cfRule>
  </conditionalFormatting>
  <conditionalFormatting sqref="K32:K33">
    <cfRule type="expression" dxfId="159" priority="5">
      <formula>K32="ПОМИЛКА"</formula>
    </cfRule>
  </conditionalFormatting>
  <conditionalFormatting sqref="E31:E34">
    <cfRule type="expression" dxfId="158" priority="4">
      <formula>E31="ПОМИЛКА"</formula>
    </cfRule>
  </conditionalFormatting>
  <conditionalFormatting sqref="L12:L15">
    <cfRule type="expression" dxfId="157" priority="3">
      <formula>L12="ПОМИЛКА"</formula>
    </cfRule>
  </conditionalFormatting>
  <conditionalFormatting sqref="L31">
    <cfRule type="expression" dxfId="156" priority="2">
      <formula>L31="ПОМИЛКА"</formula>
    </cfRule>
  </conditionalFormatting>
  <conditionalFormatting sqref="J32">
    <cfRule type="expression" dxfId="155" priority="1">
      <formula>J32="ПОМИЛКА"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4" orientation="landscape" blackAndWhite="1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N52"/>
  <sheetViews>
    <sheetView view="pageBreakPreview" topLeftCell="A34" zoomScaleNormal="115" zoomScaleSheetLayoutView="100" workbookViewId="0">
      <selection activeCell="A45" sqref="A45:XFD45"/>
    </sheetView>
  </sheetViews>
  <sheetFormatPr defaultColWidth="9.140625" defaultRowHeight="15" x14ac:dyDescent="0.25"/>
  <cols>
    <col min="1" max="1" width="4" style="6" customWidth="1"/>
    <col min="2" max="2" width="42.85546875" style="6" customWidth="1"/>
    <col min="3" max="3" width="9.5703125" style="37" hidden="1" customWidth="1"/>
    <col min="4" max="4" width="11.5703125" style="6" customWidth="1"/>
    <col min="5" max="5" width="9.7109375" style="6" customWidth="1"/>
    <col min="6" max="6" width="12.42578125" style="6" customWidth="1"/>
    <col min="7" max="7" width="9.7109375" style="6" customWidth="1"/>
    <col min="8" max="8" width="12.42578125" style="6" customWidth="1"/>
    <col min="9" max="9" width="9.7109375" style="6" customWidth="1"/>
    <col min="10" max="10" width="11.42578125" style="6" customWidth="1"/>
    <col min="11" max="11" width="9.7109375" style="6" customWidth="1"/>
    <col min="12" max="12" width="13.42578125" style="6" customWidth="1"/>
    <col min="13" max="13" width="9.7109375" style="6" customWidth="1"/>
    <col min="14" max="14" width="13.42578125" style="6" customWidth="1"/>
    <col min="15" max="16384" width="9.140625" style="6"/>
  </cols>
  <sheetData>
    <row r="1" spans="1:13" ht="55.5" customHeight="1" x14ac:dyDescent="0.25">
      <c r="A1" s="1"/>
      <c r="B1" s="2"/>
      <c r="C1" s="3"/>
      <c r="D1" s="4"/>
      <c r="E1" s="4"/>
      <c r="F1" s="5"/>
      <c r="G1" s="5"/>
      <c r="H1" s="5"/>
      <c r="I1" s="375" t="s">
        <v>65</v>
      </c>
      <c r="J1" s="375"/>
      <c r="K1" s="375"/>
      <c r="L1" s="375"/>
      <c r="M1" s="375"/>
    </row>
    <row r="2" spans="1:13" ht="39.75" customHeight="1" x14ac:dyDescent="0.25">
      <c r="A2" s="376" t="s">
        <v>66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x14ac:dyDescent="0.25">
      <c r="A3" s="1"/>
      <c r="B3" s="377" t="str">
        <f>'[54]1_Елементи витрат'!A3</f>
        <v>КПТМ "Черкаситеплокомуненерго"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2.75" customHeight="1" x14ac:dyDescent="0.25">
      <c r="A4" s="1"/>
      <c r="B4" s="361" t="s">
        <v>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62" t="s">
        <v>4</v>
      </c>
      <c r="B6" s="365" t="s">
        <v>5</v>
      </c>
      <c r="C6" s="362" t="s">
        <v>6</v>
      </c>
      <c r="D6" s="368" t="s">
        <v>7</v>
      </c>
      <c r="E6" s="369"/>
      <c r="F6" s="378" t="s">
        <v>8</v>
      </c>
      <c r="G6" s="378"/>
      <c r="H6" s="378"/>
      <c r="I6" s="378"/>
      <c r="J6" s="378"/>
      <c r="K6" s="378"/>
      <c r="L6" s="378"/>
      <c r="M6" s="378"/>
    </row>
    <row r="7" spans="1:13" ht="65.25" customHeight="1" x14ac:dyDescent="0.25">
      <c r="A7" s="363"/>
      <c r="B7" s="366"/>
      <c r="C7" s="363"/>
      <c r="D7" s="370"/>
      <c r="E7" s="371"/>
      <c r="F7" s="352" t="s">
        <v>9</v>
      </c>
      <c r="G7" s="353"/>
      <c r="H7" s="353"/>
      <c r="I7" s="354"/>
      <c r="J7" s="352" t="s">
        <v>10</v>
      </c>
      <c r="K7" s="353"/>
      <c r="L7" s="353"/>
      <c r="M7" s="354"/>
    </row>
    <row r="8" spans="1:13" ht="34.5" customHeight="1" x14ac:dyDescent="0.25">
      <c r="A8" s="363"/>
      <c r="B8" s="366"/>
      <c r="C8" s="363"/>
      <c r="D8" s="372"/>
      <c r="E8" s="373"/>
      <c r="F8" s="352" t="s">
        <v>11</v>
      </c>
      <c r="G8" s="354"/>
      <c r="H8" s="352" t="s">
        <v>12</v>
      </c>
      <c r="I8" s="354"/>
      <c r="J8" s="352" t="s">
        <v>11</v>
      </c>
      <c r="K8" s="354"/>
      <c r="L8" s="352" t="s">
        <v>12</v>
      </c>
      <c r="M8" s="354"/>
    </row>
    <row r="9" spans="1:13" ht="27" customHeight="1" x14ac:dyDescent="0.25">
      <c r="A9" s="364"/>
      <c r="B9" s="367"/>
      <c r="C9" s="364"/>
      <c r="D9" s="9" t="s">
        <v>13</v>
      </c>
      <c r="E9" s="10" t="s">
        <v>14</v>
      </c>
      <c r="F9" s="10" t="s">
        <v>13</v>
      </c>
      <c r="G9" s="10" t="s">
        <v>14</v>
      </c>
      <c r="H9" s="10" t="s">
        <v>13</v>
      </c>
      <c r="I9" s="10" t="s">
        <v>14</v>
      </c>
      <c r="J9" s="10" t="s">
        <v>13</v>
      </c>
      <c r="K9" s="10" t="s">
        <v>14</v>
      </c>
      <c r="L9" s="10" t="s">
        <v>13</v>
      </c>
      <c r="M9" s="10" t="s">
        <v>14</v>
      </c>
    </row>
    <row r="10" spans="1:13" ht="12.75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11">
        <v>1</v>
      </c>
      <c r="B11" s="12" t="s">
        <v>15</v>
      </c>
      <c r="C11" s="13" t="s">
        <v>16</v>
      </c>
      <c r="D11" s="14">
        <f>SUM(D12:D15)</f>
        <v>134579.78027926706</v>
      </c>
      <c r="E11" s="14">
        <f>G11</f>
        <v>2346.71</v>
      </c>
      <c r="F11" s="14">
        <f t="shared" ref="F11:H11" si="0">F12+F13+F14+F15</f>
        <v>134579.78027926706</v>
      </c>
      <c r="G11" s="14">
        <f>ROUND(G12+G13+G14+G15,2)</f>
        <v>2346.71</v>
      </c>
      <c r="H11" s="14">
        <f t="shared" si="0"/>
        <v>134579.78027926706</v>
      </c>
      <c r="I11" s="14">
        <f>ROUND(I12+I13+I14+I15,2)</f>
        <v>2346.71</v>
      </c>
      <c r="J11" s="14">
        <f t="shared" ref="J11" si="1">J12+J13+J14+J15</f>
        <v>134579.78027926706</v>
      </c>
      <c r="K11" s="14">
        <f>ROUND(K12+K13+K14+K15,2)</f>
        <v>2346.71</v>
      </c>
      <c r="L11" s="14">
        <f t="shared" ref="L11" si="2">L12+L13+L14+L15</f>
        <v>134579.78027926706</v>
      </c>
      <c r="M11" s="14">
        <f>ROUND(M12+M13+M14+M15,2)</f>
        <v>2346.71</v>
      </c>
    </row>
    <row r="12" spans="1:13" ht="25.5" x14ac:dyDescent="0.25">
      <c r="A12" s="15" t="s">
        <v>17</v>
      </c>
      <c r="B12" s="16" t="s">
        <v>18</v>
      </c>
      <c r="C12" s="10" t="s">
        <v>16</v>
      </c>
      <c r="D12" s="17">
        <f>F12</f>
        <v>126791.32263629613</v>
      </c>
      <c r="E12" s="17">
        <f>G12</f>
        <v>2210.9029791110374</v>
      </c>
      <c r="F12" s="17">
        <f>[54]Д4!$P$56</f>
        <v>126791.32263629613</v>
      </c>
      <c r="G12" s="17">
        <f>F12/F$31*1000</f>
        <v>2210.9029791110374</v>
      </c>
      <c r="H12" s="17">
        <f>[54]Д4!$P$56</f>
        <v>126791.32263629613</v>
      </c>
      <c r="I12" s="17">
        <f>H12/H$31*1000</f>
        <v>2210.9029791110374</v>
      </c>
      <c r="J12" s="17">
        <f>[54]Д4!$P$56</f>
        <v>126791.32263629613</v>
      </c>
      <c r="K12" s="17">
        <f>J12/J$31*1000</f>
        <v>2210.9029791110374</v>
      </c>
      <c r="L12" s="17">
        <f>[54]Д4!$P$56</f>
        <v>126791.32263629613</v>
      </c>
      <c r="M12" s="17">
        <f>L12/L$31*1000</f>
        <v>2210.9029791110374</v>
      </c>
    </row>
    <row r="13" spans="1:13" ht="22.5" x14ac:dyDescent="0.25">
      <c r="A13" s="15" t="s">
        <v>19</v>
      </c>
      <c r="B13" s="16" t="s">
        <v>20</v>
      </c>
      <c r="C13" s="10" t="s">
        <v>16</v>
      </c>
      <c r="D13" s="17">
        <f t="shared" ref="D13:E15" si="3">F13</f>
        <v>0</v>
      </c>
      <c r="E13" s="17">
        <f t="shared" si="3"/>
        <v>0</v>
      </c>
      <c r="F13" s="17">
        <f>[54]Д4!$P$57</f>
        <v>0</v>
      </c>
      <c r="G13" s="17">
        <f t="shared" ref="G13:G15" si="4">F13/F$31*1000</f>
        <v>0</v>
      </c>
      <c r="H13" s="17">
        <f>[54]Д4!$P$57</f>
        <v>0</v>
      </c>
      <c r="I13" s="17">
        <f>H13/H$31*1000</f>
        <v>0</v>
      </c>
      <c r="J13" s="17">
        <f>[54]Д4!$P$57</f>
        <v>0</v>
      </c>
      <c r="K13" s="17">
        <f>J13/J$31*1000</f>
        <v>0</v>
      </c>
      <c r="L13" s="17">
        <f>[54]Д4!$P$57</f>
        <v>0</v>
      </c>
      <c r="M13" s="17">
        <f t="shared" ref="M13:M15" si="5">L13/L$31*1000</f>
        <v>0</v>
      </c>
    </row>
    <row r="14" spans="1:13" ht="22.5" x14ac:dyDescent="0.25">
      <c r="A14" s="15" t="s">
        <v>21</v>
      </c>
      <c r="B14" s="16" t="s">
        <v>22</v>
      </c>
      <c r="C14" s="10" t="s">
        <v>16</v>
      </c>
      <c r="D14" s="17">
        <f t="shared" si="3"/>
        <v>7788.4576429709177</v>
      </c>
      <c r="E14" s="17">
        <f t="shared" si="3"/>
        <v>135.80995802779924</v>
      </c>
      <c r="F14" s="17">
        <f>[54]Д4!$P$59</f>
        <v>7788.4576429709177</v>
      </c>
      <c r="G14" s="17">
        <f t="shared" si="4"/>
        <v>135.80995802779924</v>
      </c>
      <c r="H14" s="17">
        <f>[54]Д4!$P$59</f>
        <v>7788.4576429709177</v>
      </c>
      <c r="I14" s="17">
        <f>H14/H$31*1000</f>
        <v>135.80995802779924</v>
      </c>
      <c r="J14" s="17">
        <f>[54]Д4!$P$59</f>
        <v>7788.4576429709177</v>
      </c>
      <c r="K14" s="17">
        <f>J14/J$31*1000</f>
        <v>135.80995802779924</v>
      </c>
      <c r="L14" s="17">
        <f>[54]Д4!$P$59</f>
        <v>7788.4576429709177</v>
      </c>
      <c r="M14" s="17">
        <f t="shared" si="5"/>
        <v>135.80995802779924</v>
      </c>
    </row>
    <row r="15" spans="1:13" ht="22.5" x14ac:dyDescent="0.25">
      <c r="A15" s="15" t="s">
        <v>23</v>
      </c>
      <c r="B15" s="16" t="s">
        <v>24</v>
      </c>
      <c r="C15" s="10" t="s">
        <v>16</v>
      </c>
      <c r="D15" s="17">
        <f t="shared" si="3"/>
        <v>0</v>
      </c>
      <c r="E15" s="17">
        <f t="shared" si="3"/>
        <v>0</v>
      </c>
      <c r="F15" s="17">
        <f>[54]Д4!$P$58</f>
        <v>0</v>
      </c>
      <c r="G15" s="17">
        <f t="shared" si="4"/>
        <v>0</v>
      </c>
      <c r="H15" s="17">
        <f>[54]Д4!$P$58</f>
        <v>0</v>
      </c>
      <c r="I15" s="17">
        <f>H15/H$31*1000</f>
        <v>0</v>
      </c>
      <c r="J15" s="17">
        <f>[54]Д4!$P$58</f>
        <v>0</v>
      </c>
      <c r="K15" s="17">
        <f>J15/J$31*1000</f>
        <v>0</v>
      </c>
      <c r="L15" s="17">
        <f>[54]Д4!$P$58</f>
        <v>0</v>
      </c>
      <c r="M15" s="17">
        <f t="shared" si="5"/>
        <v>0</v>
      </c>
    </row>
    <row r="16" spans="1:13" ht="25.5" x14ac:dyDescent="0.25">
      <c r="A16" s="11">
        <v>2</v>
      </c>
      <c r="B16" s="12" t="s">
        <v>25</v>
      </c>
      <c r="C16" s="13" t="s">
        <v>16</v>
      </c>
      <c r="D16" s="14">
        <f>ROUND(D17+D18+D19+D20,2)</f>
        <v>21764.7</v>
      </c>
      <c r="E16" s="14">
        <f>ROUND(E17+E18+E19+E20,2)</f>
        <v>435.88</v>
      </c>
      <c r="F16" s="14">
        <f t="shared" ref="F16" si="6">F17+F18+F19+F20</f>
        <v>5852.545309175197</v>
      </c>
      <c r="G16" s="14">
        <f>ROUND(G17+G18+G19+G20,2)</f>
        <v>449.94</v>
      </c>
      <c r="H16" s="14">
        <f>H17+H18+H19+H20</f>
        <v>5852.545309175197</v>
      </c>
      <c r="I16" s="14">
        <f>ROUND(I17+I18+I19+I20,2)</f>
        <v>449.94</v>
      </c>
      <c r="J16" s="14">
        <f t="shared" ref="J16:L16" si="7">J17+J18+J19+J20</f>
        <v>15912.157740911665</v>
      </c>
      <c r="K16" s="14">
        <f>ROUND(K17+K18+K19+K20,2)</f>
        <v>430.93</v>
      </c>
      <c r="L16" s="14">
        <f t="shared" si="7"/>
        <v>15912.157740911665</v>
      </c>
      <c r="M16" s="14">
        <f>ROUND(M17+M18+M19+M20,2)</f>
        <v>430.93</v>
      </c>
    </row>
    <row r="17" spans="1:14" ht="25.5" x14ac:dyDescent="0.25">
      <c r="A17" s="15" t="s">
        <v>26</v>
      </c>
      <c r="B17" s="16" t="s">
        <v>27</v>
      </c>
      <c r="C17" s="10" t="s">
        <v>16</v>
      </c>
      <c r="D17" s="17">
        <f>[54]Д6_ТЕ!O40+[54]Д6_ЦТП_ТЕ!O40</f>
        <v>20745.169145924381</v>
      </c>
      <c r="E17" s="17">
        <f>D17/$D$32*1000</f>
        <v>415.46207240215688</v>
      </c>
      <c r="F17" s="17">
        <f>[54]Д6_ЦТП_ТЕ!$O$40</f>
        <v>5733.2488621042794</v>
      </c>
      <c r="G17" s="17">
        <f>F17/F$32*1000</f>
        <v>440.7685414904804</v>
      </c>
      <c r="H17" s="17">
        <f>[54]Д6_ЦТП_ТЕ!$O$40</f>
        <v>5733.2488621042794</v>
      </c>
      <c r="I17" s="17">
        <f>H17/H$32*1000</f>
        <v>440.7685414904804</v>
      </c>
      <c r="J17" s="17">
        <f>L17</f>
        <v>15011.920283820104</v>
      </c>
      <c r="K17" s="17">
        <f>J17/J$32*1000</f>
        <v>406.54757460630782</v>
      </c>
      <c r="L17" s="17">
        <f>[54]Д6_ТЕ!$O$40</f>
        <v>15011.920283820104</v>
      </c>
      <c r="M17" s="17">
        <f>L17/L$32*1000</f>
        <v>406.54757460630782</v>
      </c>
    </row>
    <row r="18" spans="1:14" ht="22.5" x14ac:dyDescent="0.25">
      <c r="A18" s="15" t="s">
        <v>28</v>
      </c>
      <c r="B18" s="16" t="s">
        <v>20</v>
      </c>
      <c r="C18" s="10" t="s">
        <v>16</v>
      </c>
      <c r="D18" s="17">
        <f>[54]Д6_ТЕ!O41+[54]Д6_ЦТП_ТЕ!O41</f>
        <v>0</v>
      </c>
      <c r="E18" s="17">
        <f t="shared" ref="E18:E20" si="8">D18/$D$32*1000</f>
        <v>0</v>
      </c>
      <c r="F18" s="17">
        <f>[54]Д6_ЦТП_ТЕ!$O$41</f>
        <v>0</v>
      </c>
      <c r="G18" s="17">
        <f t="shared" ref="G18:G20" si="9">F18/F$32*1000</f>
        <v>0</v>
      </c>
      <c r="H18" s="17">
        <f>[54]Д6_ЦТП_ТЕ!$O$41</f>
        <v>0</v>
      </c>
      <c r="I18" s="17">
        <f>H18/H$32*1000</f>
        <v>0</v>
      </c>
      <c r="J18" s="17">
        <f t="shared" ref="J18:J20" si="10">L18</f>
        <v>0</v>
      </c>
      <c r="K18" s="17">
        <f>J18/J$32*1000</f>
        <v>0</v>
      </c>
      <c r="L18" s="17">
        <f>[54]Д6_ТЕ!$O$41</f>
        <v>0</v>
      </c>
      <c r="M18" s="17">
        <f t="shared" ref="M18:M20" si="11">L18/L$32*1000</f>
        <v>0</v>
      </c>
    </row>
    <row r="19" spans="1:14" ht="22.5" x14ac:dyDescent="0.25">
      <c r="A19" s="15" t="s">
        <v>29</v>
      </c>
      <c r="B19" s="16" t="s">
        <v>22</v>
      </c>
      <c r="C19" s="10" t="s">
        <v>16</v>
      </c>
      <c r="D19" s="17">
        <f>[54]Д6_ТЕ!O43+[54]Д6_ЦТП_ТЕ!O43</f>
        <v>1019.53390416248</v>
      </c>
      <c r="E19" s="17">
        <f t="shared" si="8"/>
        <v>20.41813521635337</v>
      </c>
      <c r="F19" s="17">
        <f>[54]Д6_ЦТП_ТЕ!$O$43</f>
        <v>119.29644707091775</v>
      </c>
      <c r="G19" s="17">
        <f t="shared" si="9"/>
        <v>9.1714352970098432</v>
      </c>
      <c r="H19" s="17">
        <f>[54]Д6_ЦТП_ТЕ!$O$43</f>
        <v>119.29644707091775</v>
      </c>
      <c r="I19" s="17">
        <f>H19/H$32*1000</f>
        <v>9.1714352970098432</v>
      </c>
      <c r="J19" s="17">
        <f t="shared" si="10"/>
        <v>900.23745709156219</v>
      </c>
      <c r="K19" s="17">
        <f>J19/J$32*1000</f>
        <v>24.379915948846946</v>
      </c>
      <c r="L19" s="17">
        <f>[54]Д6_ТЕ!$O$43</f>
        <v>900.23745709156219</v>
      </c>
      <c r="M19" s="17">
        <f t="shared" si="11"/>
        <v>24.379915948846946</v>
      </c>
    </row>
    <row r="20" spans="1:14" ht="22.5" x14ac:dyDescent="0.25">
      <c r="A20" s="15" t="s">
        <v>30</v>
      </c>
      <c r="B20" s="16" t="s">
        <v>24</v>
      </c>
      <c r="C20" s="10" t="s">
        <v>16</v>
      </c>
      <c r="D20" s="17">
        <f>[54]Д6_ТЕ!O42+[54]Д6_ЦТП_ТЕ!O42</f>
        <v>0</v>
      </c>
      <c r="E20" s="17">
        <f t="shared" si="8"/>
        <v>0</v>
      </c>
      <c r="F20" s="17">
        <f>[54]Д6_ЦТП_ТЕ!$O$42</f>
        <v>0</v>
      </c>
      <c r="G20" s="17">
        <f t="shared" si="9"/>
        <v>0</v>
      </c>
      <c r="H20" s="17">
        <f>[54]Д6_ЦТП_ТЕ!$O$42</f>
        <v>0</v>
      </c>
      <c r="I20" s="17">
        <f>H20/H$32*1000</f>
        <v>0</v>
      </c>
      <c r="J20" s="17">
        <f t="shared" si="10"/>
        <v>0</v>
      </c>
      <c r="K20" s="17">
        <f>J20/J$32*1000</f>
        <v>0</v>
      </c>
      <c r="L20" s="17">
        <f>[54]Д6_ТЕ!$O$42</f>
        <v>0</v>
      </c>
      <c r="M20" s="17">
        <f t="shared" si="11"/>
        <v>0</v>
      </c>
    </row>
    <row r="21" spans="1:14" ht="25.5" x14ac:dyDescent="0.25">
      <c r="A21" s="11">
        <v>3</v>
      </c>
      <c r="B21" s="12" t="s">
        <v>31</v>
      </c>
      <c r="C21" s="13" t="s">
        <v>16</v>
      </c>
      <c r="D21" s="14">
        <f>ROUND(D22+D23+D24+D25,2)</f>
        <v>1894.22</v>
      </c>
      <c r="E21" s="14">
        <f>ROUND(E22+E23+E24+E25,2)</f>
        <v>37.94</v>
      </c>
      <c r="F21" s="14">
        <f t="shared" ref="F21" si="12">F22+F23+F24+F25</f>
        <v>137.59165728305712</v>
      </c>
      <c r="G21" s="14">
        <f>ROUND(G22+G23+G24+G25,2)</f>
        <v>12.15</v>
      </c>
      <c r="H21" s="14">
        <f>H22+H23+H24+H25</f>
        <v>49.753210275329394</v>
      </c>
      <c r="I21" s="14">
        <f>ROUND(I22+I23+I24+I25,2)</f>
        <v>29.51</v>
      </c>
      <c r="J21" s="14">
        <f t="shared" ref="J21:L21" si="13">J22+J23+J24+J25</f>
        <v>1332.784298450933</v>
      </c>
      <c r="K21" s="14">
        <f>ROUND(K22+K23+K24+K25,2)</f>
        <v>38.83</v>
      </c>
      <c r="L21" s="14">
        <f t="shared" si="13"/>
        <v>374.09319481990451</v>
      </c>
      <c r="M21" s="14">
        <f>ROUND(M22+M23+M24+M25,2)</f>
        <v>143.54</v>
      </c>
    </row>
    <row r="22" spans="1:14" ht="25.5" x14ac:dyDescent="0.25">
      <c r="A22" s="15" t="s">
        <v>32</v>
      </c>
      <c r="B22" s="16" t="s">
        <v>33</v>
      </c>
      <c r="C22" s="10" t="s">
        <v>16</v>
      </c>
      <c r="D22" s="17">
        <f>F22+H22+J22+L22</f>
        <v>1518.0234499481576</v>
      </c>
      <c r="E22" s="17">
        <f>D22/$D$33*1000</f>
        <v>30.401350986065001</v>
      </c>
      <c r="F22" s="26">
        <f>'[54]Д8.1_ТЕ_Катег'!$N$33/'[54]Д8.1_ТЕ_Катег'!$N$42*'[54]Д8.1_ТЕ_Катег'!$N$53</f>
        <v>131.19204531640329</v>
      </c>
      <c r="G22" s="17">
        <f>F22/F$33*1000</f>
        <v>11.587699966531</v>
      </c>
      <c r="H22" s="26">
        <f>'[54]Д8.1_ТЕ_Катег'!$O$33/'[54]Д8.1_ТЕ_Катег'!$O$42*'[54]Д8.1_ТЕ_Катег'!$O$53</f>
        <v>19.533701632019728</v>
      </c>
      <c r="I22" s="17">
        <f>H22/H$33*1000</f>
        <v>11.587699966530998</v>
      </c>
      <c r="J22" s="17">
        <f>'[54]Д8.1_ТЕ_Катег'!Q33/'[54]Д8.1_ТЕ_Катег'!$Q$42*'[54]Д8.1_ТЕ_Катег'!$Q$53</f>
        <v>1270.7943310811222</v>
      </c>
      <c r="K22" s="17">
        <f>J22/J$33*1000</f>
        <v>37.028678171069039</v>
      </c>
      <c r="L22" s="17">
        <f>'[54]Д8.1_ТЕ_Катег'!R33/'[54]Д8.1_ТЕ_Катег'!$R$42*'[54]Д8.1_ТЕ_Катег'!$R$53</f>
        <v>96.50337191861243</v>
      </c>
      <c r="M22" s="17">
        <f>L22/L$33*1000</f>
        <v>37.028678171069039</v>
      </c>
    </row>
    <row r="23" spans="1:14" ht="22.5" x14ac:dyDescent="0.25">
      <c r="A23" s="15" t="s">
        <v>34</v>
      </c>
      <c r="B23" s="16" t="s">
        <v>20</v>
      </c>
      <c r="C23" s="10" t="s">
        <v>16</v>
      </c>
      <c r="D23" s="17">
        <f t="shared" ref="D23:D25" si="14">F23+H23+J23+L23</f>
        <v>0</v>
      </c>
      <c r="E23" s="17">
        <f t="shared" ref="E23:E25" si="15">D23/$D$33*1000</f>
        <v>0</v>
      </c>
      <c r="F23" s="26">
        <f>'[54]Д8.1_ТЕ_Катег'!$N$34/'[54]Д8.1_ТЕ_Катег'!$N$42*'[54]Д8.1_ТЕ_Катег'!$N$53</f>
        <v>0</v>
      </c>
      <c r="G23" s="17">
        <f t="shared" ref="G23:G25" si="16">F23/F$33*1000</f>
        <v>0</v>
      </c>
      <c r="H23" s="26">
        <f>'[54]Д8.1_ТЕ_Катег'!$O$34/'[54]Д8.1_ТЕ_Катег'!$O$42*'[54]Д8.1_ТЕ_Катег'!$O$53</f>
        <v>0</v>
      </c>
      <c r="I23" s="17">
        <f>H23/H$33*1000</f>
        <v>0</v>
      </c>
      <c r="J23" s="17">
        <f>'[54]Д8.1_ТЕ_Катег'!Q34/'[54]Д8.1_ТЕ_Катег'!$Q$42*'[54]Д8.1_ТЕ_Катег'!$Q$53</f>
        <v>0</v>
      </c>
      <c r="K23" s="17">
        <f t="shared" ref="K23:K25" si="17">J23/J$33*1000</f>
        <v>0</v>
      </c>
      <c r="L23" s="17">
        <f>'[54]Д8.1_ТЕ_Катег'!R34/'[54]Д8.1_ТЕ_Катег'!$R$42*'[54]Д8.1_ТЕ_Катег'!$R$53</f>
        <v>0</v>
      </c>
      <c r="M23" s="17">
        <f t="shared" ref="M23:M25" si="18">L23/L$33*1000</f>
        <v>0</v>
      </c>
    </row>
    <row r="24" spans="1:14" ht="22.5" x14ac:dyDescent="0.25">
      <c r="A24" s="15" t="s">
        <v>35</v>
      </c>
      <c r="B24" s="16" t="s">
        <v>22</v>
      </c>
      <c r="C24" s="10" t="s">
        <v>16</v>
      </c>
      <c r="D24" s="17">
        <f t="shared" si="14"/>
        <v>376.19891088106635</v>
      </c>
      <c r="E24" s="17">
        <f t="shared" si="15"/>
        <v>7.5341096546705337</v>
      </c>
      <c r="F24" s="26">
        <f>'[54]Д8.1_ТЕ_Катег'!$N$35/'[54]Д8.1_ТЕ_Катег'!$N$42*'[54]Д8.1_ТЕ_Катег'!$N$53</f>
        <v>6.3996119666538185</v>
      </c>
      <c r="G24" s="17">
        <f t="shared" si="16"/>
        <v>0.56525365690395113</v>
      </c>
      <c r="H24" s="26">
        <f>'[54]Д8.1_ТЕ_Катег'!$O$35/'[54]Д8.1_ТЕ_Катег'!$O$42*'[54]Д8.1_ТЕ_Катег'!$O$53</f>
        <v>30.21950864330967</v>
      </c>
      <c r="I24" s="17">
        <f>H24/H$33*1000</f>
        <v>17.926689262042117</v>
      </c>
      <c r="J24" s="17">
        <f>'[54]Д8.1_ТЕ_Катег'!Q35/'[54]Д8.1_ТЕ_Катег'!$Q$42*'[54]Д8.1_ТЕ_Катег'!$Q$53</f>
        <v>61.989967369810842</v>
      </c>
      <c r="K24" s="17">
        <f t="shared" si="17"/>
        <v>1.8062769839545871</v>
      </c>
      <c r="L24" s="17">
        <f>'[54]Д8.1_ТЕ_Катег'!R35/'[54]Д8.1_ТЕ_Катег'!$R$42*'[54]Д8.1_ТЕ_Катег'!$R$53</f>
        <v>277.58982290129205</v>
      </c>
      <c r="M24" s="17">
        <f t="shared" si="18"/>
        <v>106.51217684336211</v>
      </c>
    </row>
    <row r="25" spans="1:14" ht="22.5" x14ac:dyDescent="0.25">
      <c r="A25" s="15" t="s">
        <v>36</v>
      </c>
      <c r="B25" s="16" t="s">
        <v>24</v>
      </c>
      <c r="C25" s="10" t="s">
        <v>16</v>
      </c>
      <c r="D25" s="17">
        <f t="shared" si="14"/>
        <v>0</v>
      </c>
      <c r="E25" s="17">
        <f t="shared" si="15"/>
        <v>0</v>
      </c>
      <c r="F25" s="26">
        <f>'[54]Д8.1_ТЕ_Катег'!$N$39/'[54]Д8.1_ТЕ_Катег'!$N$42*'[54]Д8.1_ТЕ_Катег'!$N$53</f>
        <v>0</v>
      </c>
      <c r="G25" s="17">
        <f t="shared" si="16"/>
        <v>0</v>
      </c>
      <c r="H25" s="26">
        <f>'[54]Д8.1_ТЕ_Катег'!$O$39/'[54]Д8.1_ТЕ_Катег'!$O$42*'[54]Д8.1_ТЕ_Катег'!$O$53</f>
        <v>0</v>
      </c>
      <c r="I25" s="17">
        <f>H25/H$33*1000</f>
        <v>0</v>
      </c>
      <c r="J25" s="17">
        <f>'[54]Д8.1_ТЕ_Катег'!Q39/'[54]Д8.1_ТЕ_Катег'!$Q$42*'[54]Д8.1_ТЕ_Катег'!$Q$53</f>
        <v>0</v>
      </c>
      <c r="K25" s="17">
        <f t="shared" si="17"/>
        <v>0</v>
      </c>
      <c r="L25" s="17">
        <f>'[54]Д8.1_ТЕ_Катег'!R39/'[54]Д8.1_ТЕ_Катег'!$R$42*'[54]Д8.1_ТЕ_Катег'!$R$53</f>
        <v>0</v>
      </c>
      <c r="M25" s="17">
        <f t="shared" si="18"/>
        <v>0</v>
      </c>
    </row>
    <row r="26" spans="1:14" ht="21" x14ac:dyDescent="0.25">
      <c r="A26" s="11">
        <v>4</v>
      </c>
      <c r="B26" s="19" t="s">
        <v>37</v>
      </c>
      <c r="C26" s="13" t="s">
        <v>16</v>
      </c>
      <c r="D26" s="14">
        <f>D27+D28+D29+D30</f>
        <v>158238.70569018312</v>
      </c>
      <c r="E26" s="20">
        <f>E11+E16+E21</f>
        <v>2820.53</v>
      </c>
      <c r="F26" s="14">
        <f t="shared" ref="F26" si="19">F27+F28+F29+F30</f>
        <v>140569.91724572529</v>
      </c>
      <c r="G26" s="14">
        <f>G11+G16+G21</f>
        <v>2808.8</v>
      </c>
      <c r="H26" s="14">
        <f>H27+H28+H29+H30</f>
        <v>140482.07879871759</v>
      </c>
      <c r="I26" s="14">
        <f>I11+I16+I21</f>
        <v>2826.1600000000003</v>
      </c>
      <c r="J26" s="14">
        <f>J27+J28+J29+J30</f>
        <v>151824.72231862965</v>
      </c>
      <c r="K26" s="14">
        <f>K11+K16+K21</f>
        <v>2816.47</v>
      </c>
      <c r="L26" s="14">
        <f t="shared" ref="L26" si="20">L27+L28+L29+L30</f>
        <v>150866.0312149986</v>
      </c>
      <c r="M26" s="14">
        <f>M11+M16+M21</f>
        <v>2921.18</v>
      </c>
    </row>
    <row r="27" spans="1:14" ht="22.5" x14ac:dyDescent="0.25">
      <c r="A27" s="15" t="s">
        <v>38</v>
      </c>
      <c r="B27" s="16" t="s">
        <v>39</v>
      </c>
      <c r="C27" s="10" t="s">
        <v>16</v>
      </c>
      <c r="D27" s="17">
        <f>D12+D17+D22</f>
        <v>149054.51523216866</v>
      </c>
      <c r="E27" s="17">
        <f t="shared" ref="E27:M30" si="21">E12+E17+E22</f>
        <v>2656.7664024992596</v>
      </c>
      <c r="F27" s="17">
        <f t="shared" si="21"/>
        <v>132655.76354371681</v>
      </c>
      <c r="G27" s="17">
        <f t="shared" si="21"/>
        <v>2663.2592205680489</v>
      </c>
      <c r="H27" s="17">
        <f>H12+H17+H22</f>
        <v>132544.10520003244</v>
      </c>
      <c r="I27" s="17">
        <f t="shared" si="21"/>
        <v>2663.2592205680489</v>
      </c>
      <c r="J27" s="17">
        <f>J12+J17+J22</f>
        <v>143074.03725119735</v>
      </c>
      <c r="K27" s="17">
        <f t="shared" ref="K27:K30" si="22">K12+K17+K22</f>
        <v>2654.4792318884147</v>
      </c>
      <c r="L27" s="17">
        <f t="shared" si="21"/>
        <v>141899.74629203483</v>
      </c>
      <c r="M27" s="17">
        <f t="shared" si="21"/>
        <v>2654.4792318884147</v>
      </c>
    </row>
    <row r="28" spans="1:14" ht="16.149999999999999" customHeight="1" x14ac:dyDescent="0.25">
      <c r="A28" s="15" t="s">
        <v>40</v>
      </c>
      <c r="B28" s="16" t="s">
        <v>20</v>
      </c>
      <c r="C28" s="10" t="s">
        <v>16</v>
      </c>
      <c r="D28" s="17">
        <f t="shared" ref="D28:I30" si="23">D13+D18+D23</f>
        <v>0</v>
      </c>
      <c r="E28" s="17">
        <f t="shared" si="23"/>
        <v>0</v>
      </c>
      <c r="F28" s="17">
        <f t="shared" si="23"/>
        <v>0</v>
      </c>
      <c r="G28" s="17">
        <f t="shared" si="23"/>
        <v>0</v>
      </c>
      <c r="H28" s="17">
        <f>H13+H18+H23</f>
        <v>0</v>
      </c>
      <c r="I28" s="17">
        <f t="shared" si="23"/>
        <v>0</v>
      </c>
      <c r="J28" s="17">
        <f>J13+J18+J23</f>
        <v>0</v>
      </c>
      <c r="K28" s="17">
        <f t="shared" si="22"/>
        <v>0</v>
      </c>
      <c r="L28" s="17">
        <f t="shared" si="21"/>
        <v>0</v>
      </c>
      <c r="M28" s="17">
        <f t="shared" si="21"/>
        <v>0</v>
      </c>
      <c r="N28" s="21"/>
    </row>
    <row r="29" spans="1:14" ht="22.5" x14ac:dyDescent="0.25">
      <c r="A29" s="15" t="s">
        <v>41</v>
      </c>
      <c r="B29" s="16" t="s">
        <v>22</v>
      </c>
      <c r="C29" s="10" t="s">
        <v>16</v>
      </c>
      <c r="D29" s="17">
        <f t="shared" si="23"/>
        <v>9184.1904580144637</v>
      </c>
      <c r="E29" s="17">
        <f t="shared" si="23"/>
        <v>163.76220289882315</v>
      </c>
      <c r="F29" s="17">
        <f t="shared" si="23"/>
        <v>7914.1537020084888</v>
      </c>
      <c r="G29" s="17">
        <f t="shared" si="23"/>
        <v>145.54664698171305</v>
      </c>
      <c r="H29" s="17">
        <f>H14+H19+H24</f>
        <v>7937.9735986851447</v>
      </c>
      <c r="I29" s="17">
        <f t="shared" si="23"/>
        <v>162.90808258685121</v>
      </c>
      <c r="J29" s="17">
        <f>J14+J19+J24</f>
        <v>8750.6850674322905</v>
      </c>
      <c r="K29" s="17">
        <f t="shared" si="22"/>
        <v>161.99615096060077</v>
      </c>
      <c r="L29" s="17">
        <f t="shared" si="21"/>
        <v>8966.2849229637723</v>
      </c>
      <c r="M29" s="17">
        <f t="shared" si="21"/>
        <v>266.70205082000831</v>
      </c>
    </row>
    <row r="30" spans="1:14" ht="22.5" x14ac:dyDescent="0.25">
      <c r="A30" s="15" t="s">
        <v>42</v>
      </c>
      <c r="B30" s="16" t="s">
        <v>24</v>
      </c>
      <c r="C30" s="10" t="s">
        <v>16</v>
      </c>
      <c r="D30" s="17">
        <f t="shared" si="23"/>
        <v>0</v>
      </c>
      <c r="E30" s="17">
        <f t="shared" si="23"/>
        <v>0</v>
      </c>
      <c r="F30" s="17">
        <f t="shared" si="23"/>
        <v>0</v>
      </c>
      <c r="G30" s="17">
        <f t="shared" si="23"/>
        <v>0</v>
      </c>
      <c r="H30" s="17">
        <f>H15+H20+H25</f>
        <v>0</v>
      </c>
      <c r="I30" s="17">
        <f t="shared" si="23"/>
        <v>0</v>
      </c>
      <c r="J30" s="17">
        <f>J15+J20+J25</f>
        <v>0</v>
      </c>
      <c r="K30" s="17">
        <f t="shared" si="22"/>
        <v>0</v>
      </c>
      <c r="L30" s="17">
        <f t="shared" si="21"/>
        <v>0</v>
      </c>
      <c r="M30" s="17">
        <f t="shared" si="21"/>
        <v>0</v>
      </c>
    </row>
    <row r="31" spans="1:14" ht="68.25" customHeight="1" x14ac:dyDescent="0.25">
      <c r="A31" s="11">
        <v>5</v>
      </c>
      <c r="B31" s="22" t="s">
        <v>43</v>
      </c>
      <c r="C31" s="23" t="s">
        <v>44</v>
      </c>
      <c r="D31" s="14">
        <f>F31</f>
        <v>57348.207422144114</v>
      </c>
      <c r="E31" s="14" t="s">
        <v>45</v>
      </c>
      <c r="F31" s="14">
        <f>[54]Д4!$P$65</f>
        <v>57348.207422144114</v>
      </c>
      <c r="G31" s="14" t="s">
        <v>45</v>
      </c>
      <c r="H31" s="14">
        <f>[54]Д4!$P$65</f>
        <v>57348.207422144114</v>
      </c>
      <c r="I31" s="14" t="s">
        <v>45</v>
      </c>
      <c r="J31" s="14">
        <f>[54]Д4!$P$65</f>
        <v>57348.207422144114</v>
      </c>
      <c r="K31" s="14" t="s">
        <v>45</v>
      </c>
      <c r="L31" s="14">
        <f>[54]Д4!$P$65</f>
        <v>57348.207422144114</v>
      </c>
      <c r="M31" s="14" t="s">
        <v>45</v>
      </c>
    </row>
    <row r="32" spans="1:14" s="24" customFormat="1" ht="28.15" customHeight="1" x14ac:dyDescent="0.25">
      <c r="A32" s="11" t="s">
        <v>46</v>
      </c>
      <c r="B32" s="12" t="s">
        <v>47</v>
      </c>
      <c r="C32" s="23" t="s">
        <v>44</v>
      </c>
      <c r="D32" s="14">
        <f>F32+J32</f>
        <v>49932.762877675093</v>
      </c>
      <c r="E32" s="14" t="s">
        <v>45</v>
      </c>
      <c r="F32" s="14">
        <f>[54]Д6_ЦТП_ТЕ!O51</f>
        <v>13007.391232407417</v>
      </c>
      <c r="G32" s="14" t="s">
        <v>45</v>
      </c>
      <c r="H32" s="14">
        <f>F32</f>
        <v>13007.391232407417</v>
      </c>
      <c r="I32" s="14" t="s">
        <v>45</v>
      </c>
      <c r="J32" s="14">
        <f>[54]Д6_ТЕ!$O$51</f>
        <v>36925.371645267674</v>
      </c>
      <c r="K32" s="14" t="s">
        <v>45</v>
      </c>
      <c r="L32" s="14">
        <f>J32</f>
        <v>36925.371645267674</v>
      </c>
      <c r="M32" s="14" t="s">
        <v>45</v>
      </c>
    </row>
    <row r="33" spans="1:13" ht="30" customHeight="1" x14ac:dyDescent="0.25">
      <c r="A33" s="25" t="s">
        <v>48</v>
      </c>
      <c r="B33" s="12" t="s">
        <v>49</v>
      </c>
      <c r="C33" s="23"/>
      <c r="D33" s="14">
        <f>F33+H33+J33+L33</f>
        <v>49932.762877675093</v>
      </c>
      <c r="E33" s="14" t="s">
        <v>45</v>
      </c>
      <c r="F33" s="14">
        <f>'[54]Д8.1_ТЕ_Катег'!$N$53</f>
        <v>11321.663979506553</v>
      </c>
      <c r="G33" s="14" t="s">
        <v>45</v>
      </c>
      <c r="H33" s="14">
        <f>'[54]Д8.1_ТЕ_Катег'!$O$53</f>
        <v>1685.7272529008637</v>
      </c>
      <c r="I33" s="14" t="s">
        <v>45</v>
      </c>
      <c r="J33" s="14">
        <f>'[54]Д8.1_ТЕ_Катег'!$Q$53</f>
        <v>34319.192416487866</v>
      </c>
      <c r="K33" s="14" t="s">
        <v>45</v>
      </c>
      <c r="L33" s="14">
        <f>'[54]Д8.1_ТЕ_Катег'!$R$53</f>
        <v>2606.1792287798085</v>
      </c>
      <c r="M33" s="14" t="s">
        <v>45</v>
      </c>
    </row>
    <row r="34" spans="1:13" x14ac:dyDescent="0.25">
      <c r="A34" s="11" t="s">
        <v>50</v>
      </c>
      <c r="B34" s="12" t="s">
        <v>51</v>
      </c>
      <c r="C34" s="23" t="s">
        <v>52</v>
      </c>
      <c r="D34" s="14">
        <f>D29/D27*100</f>
        <v>6.1616318322924242</v>
      </c>
      <c r="E34" s="14" t="s">
        <v>45</v>
      </c>
      <c r="F34" s="14">
        <f>F29/F27*100</f>
        <v>5.9659327952233099</v>
      </c>
      <c r="G34" s="14" t="s">
        <v>45</v>
      </c>
      <c r="H34" s="14">
        <f>H29/H27*100</f>
        <v>5.9889299389854731</v>
      </c>
      <c r="I34" s="14" t="s">
        <v>45</v>
      </c>
      <c r="J34" s="14">
        <f>J29/J27*100</f>
        <v>6.1161935705138264</v>
      </c>
      <c r="K34" s="14" t="s">
        <v>45</v>
      </c>
      <c r="L34" s="14">
        <f>L29/L27*100</f>
        <v>6.318746267883264</v>
      </c>
      <c r="M34" s="14" t="s">
        <v>45</v>
      </c>
    </row>
    <row r="35" spans="1:13" ht="25.5" x14ac:dyDescent="0.25">
      <c r="A35" s="25" t="s">
        <v>53</v>
      </c>
      <c r="B35" s="22" t="s">
        <v>54</v>
      </c>
      <c r="C35" s="13" t="s">
        <v>16</v>
      </c>
      <c r="D35" s="14">
        <f>SUM(D36:D39)</f>
        <v>9841.8553455204474</v>
      </c>
      <c r="E35" s="14">
        <f t="shared" ref="E35:G35" si="24">E36+E37+E38+E39</f>
        <v>279.13342819455983</v>
      </c>
      <c r="F35" s="14">
        <f t="shared" si="24"/>
        <v>3262.7731214325136</v>
      </c>
      <c r="G35" s="14">
        <f t="shared" si="24"/>
        <v>306.88778303609212</v>
      </c>
      <c r="H35" s="14" t="s">
        <v>45</v>
      </c>
      <c r="I35" s="14" t="s">
        <v>45</v>
      </c>
      <c r="J35" s="20">
        <f>J36+J37+J38+J39</f>
        <v>6579.0822240879352</v>
      </c>
      <c r="K35" s="20">
        <f>K36+K37+K38+K39</f>
        <v>267.15139430507293</v>
      </c>
      <c r="L35" s="20" t="s">
        <v>45</v>
      </c>
      <c r="M35" s="20" t="s">
        <v>45</v>
      </c>
    </row>
    <row r="36" spans="1:13" ht="25.5" x14ac:dyDescent="0.25">
      <c r="A36" s="15" t="s">
        <v>55</v>
      </c>
      <c r="B36" s="16" t="s">
        <v>27</v>
      </c>
      <c r="C36" s="10" t="s">
        <v>16</v>
      </c>
      <c r="D36" s="17">
        <f>J36+F36</f>
        <v>8955.3791562626793</v>
      </c>
      <c r="E36" s="17">
        <f>D36/$D$40*1000</f>
        <v>253.99130518693042</v>
      </c>
      <c r="F36" s="17">
        <f>[54]Д7_ЦТП!O35</f>
        <v>3149.0845835427385</v>
      </c>
      <c r="G36" s="17">
        <f>F36/F$40*1000</f>
        <v>296.19454079977947</v>
      </c>
      <c r="H36" s="14" t="s">
        <v>45</v>
      </c>
      <c r="I36" s="14" t="s">
        <v>45</v>
      </c>
      <c r="J36" s="26">
        <f>[54]Д7!O35</f>
        <v>5806.2945727199412</v>
      </c>
      <c r="K36" s="26">
        <f>J36/J$40*1000</f>
        <v>235.77144015146413</v>
      </c>
      <c r="L36" s="20" t="s">
        <v>45</v>
      </c>
      <c r="M36" s="20" t="s">
        <v>45</v>
      </c>
    </row>
    <row r="37" spans="1:13" ht="22.5" x14ac:dyDescent="0.25">
      <c r="A37" s="15" t="s">
        <v>56</v>
      </c>
      <c r="B37" s="16" t="s">
        <v>20</v>
      </c>
      <c r="C37" s="10" t="s">
        <v>16</v>
      </c>
      <c r="D37" s="17">
        <f>J37+F37</f>
        <v>0</v>
      </c>
      <c r="E37" s="17">
        <f t="shared" ref="E37:E39" si="25">D37/$D$40*1000</f>
        <v>0</v>
      </c>
      <c r="F37" s="17">
        <f>[54]Д7_ЦТП!O36</f>
        <v>0</v>
      </c>
      <c r="G37" s="17">
        <f>F37/F$40*1000</f>
        <v>0</v>
      </c>
      <c r="H37" s="14" t="s">
        <v>45</v>
      </c>
      <c r="I37" s="14" t="s">
        <v>45</v>
      </c>
      <c r="J37" s="26">
        <f>[54]Д7!O36</f>
        <v>0</v>
      </c>
      <c r="K37" s="26">
        <f>J37/J$40*1000</f>
        <v>0</v>
      </c>
      <c r="L37" s="20" t="s">
        <v>45</v>
      </c>
      <c r="M37" s="20" t="s">
        <v>45</v>
      </c>
    </row>
    <row r="38" spans="1:13" ht="22.5" x14ac:dyDescent="0.25">
      <c r="A38" s="15" t="s">
        <v>57</v>
      </c>
      <c r="B38" s="16" t="s">
        <v>22</v>
      </c>
      <c r="C38" s="10" t="s">
        <v>16</v>
      </c>
      <c r="D38" s="17">
        <f>J38+F38</f>
        <v>886.47618925776851</v>
      </c>
      <c r="E38" s="17">
        <f t="shared" si="25"/>
        <v>25.142123007629433</v>
      </c>
      <c r="F38" s="17">
        <f>[54]Д7_ЦТП!O38</f>
        <v>113.68853788977486</v>
      </c>
      <c r="G38" s="17">
        <f>F38/F$40*1000</f>
        <v>10.693242236312635</v>
      </c>
      <c r="H38" s="14" t="s">
        <v>45</v>
      </c>
      <c r="I38" s="14" t="s">
        <v>45</v>
      </c>
      <c r="J38" s="26">
        <f>[54]Д7!O38</f>
        <v>772.78765136799359</v>
      </c>
      <c r="K38" s="26">
        <f>J38/J$40*1000</f>
        <v>31.379954153608814</v>
      </c>
      <c r="L38" s="20" t="s">
        <v>45</v>
      </c>
      <c r="M38" s="20" t="s">
        <v>45</v>
      </c>
    </row>
    <row r="39" spans="1:13" ht="22.5" x14ac:dyDescent="0.25">
      <c r="A39" s="15" t="s">
        <v>58</v>
      </c>
      <c r="B39" s="16" t="s">
        <v>24</v>
      </c>
      <c r="C39" s="10" t="s">
        <v>16</v>
      </c>
      <c r="D39" s="17">
        <f>J39+F39</f>
        <v>0</v>
      </c>
      <c r="E39" s="17">
        <f t="shared" si="25"/>
        <v>0</v>
      </c>
      <c r="F39" s="17">
        <f>[54]Д7_ЦТП!O37</f>
        <v>0</v>
      </c>
      <c r="G39" s="17">
        <f>F39/F$40*1000</f>
        <v>0</v>
      </c>
      <c r="H39" s="14" t="s">
        <v>45</v>
      </c>
      <c r="I39" s="14" t="s">
        <v>45</v>
      </c>
      <c r="J39" s="26">
        <f>[54]Д7!O37</f>
        <v>0</v>
      </c>
      <c r="K39" s="26">
        <f>J39/J$40*1000</f>
        <v>0</v>
      </c>
      <c r="L39" s="20" t="s">
        <v>45</v>
      </c>
      <c r="M39" s="20" t="s">
        <v>45</v>
      </c>
    </row>
    <row r="40" spans="1:13" ht="25.5" x14ac:dyDescent="0.25">
      <c r="A40" s="25" t="s">
        <v>59</v>
      </c>
      <c r="B40" s="22" t="s">
        <v>60</v>
      </c>
      <c r="C40" s="23" t="s">
        <v>44</v>
      </c>
      <c r="D40" s="14">
        <f>J40+F40</f>
        <v>35258.605209622328</v>
      </c>
      <c r="E40" s="14" t="s">
        <v>45</v>
      </c>
      <c r="F40" s="14">
        <f>[54]Д7_ЦТП!O43</f>
        <v>10631.811697270428</v>
      </c>
      <c r="G40" s="14" t="s">
        <v>45</v>
      </c>
      <c r="H40" s="14" t="s">
        <v>45</v>
      </c>
      <c r="I40" s="14" t="s">
        <v>45</v>
      </c>
      <c r="J40" s="20">
        <f>[54]Д7!O43</f>
        <v>24626.793512351898</v>
      </c>
      <c r="K40" s="20" t="s">
        <v>45</v>
      </c>
      <c r="L40" s="20" t="s">
        <v>45</v>
      </c>
      <c r="M40" s="20" t="s">
        <v>45</v>
      </c>
    </row>
    <row r="41" spans="1:13" x14ac:dyDescent="0.25">
      <c r="A41" s="27"/>
      <c r="B41" s="28"/>
      <c r="C41" s="3"/>
      <c r="D41" s="3"/>
      <c r="E41" s="3"/>
      <c r="F41" s="3"/>
      <c r="G41" s="3"/>
      <c r="H41" s="3"/>
      <c r="I41" s="3"/>
      <c r="J41" s="3"/>
      <c r="K41" s="3"/>
    </row>
    <row r="42" spans="1:13" s="32" customFormat="1" ht="17.25" customHeight="1" x14ac:dyDescent="0.3">
      <c r="A42" s="29"/>
      <c r="B42" s="30" t="s">
        <v>61</v>
      </c>
      <c r="C42" s="349" t="s">
        <v>62</v>
      </c>
      <c r="D42" s="349"/>
      <c r="E42" s="349"/>
      <c r="F42" s="350" t="s">
        <v>63</v>
      </c>
      <c r="G42" s="350"/>
      <c r="H42" s="350"/>
      <c r="I42" s="31"/>
      <c r="J42" s="31"/>
      <c r="K42" s="31"/>
    </row>
    <row r="43" spans="1:13" ht="15.75" customHeight="1" x14ac:dyDescent="0.25">
      <c r="A43" s="33"/>
      <c r="B43" s="34"/>
      <c r="C43" s="351" t="s">
        <v>64</v>
      </c>
      <c r="D43" s="351"/>
      <c r="E43" s="351"/>
      <c r="F43" s="351"/>
      <c r="G43" s="351"/>
      <c r="H43" s="351"/>
      <c r="I43" s="35"/>
      <c r="J43" s="35"/>
      <c r="K43" s="35"/>
    </row>
    <row r="45" spans="1:13" x14ac:dyDescent="0.25">
      <c r="B45" s="36"/>
      <c r="E45" s="38"/>
    </row>
    <row r="47" spans="1:13" x14ac:dyDescent="0.25"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2"/>
      <c r="M47" s="42"/>
    </row>
    <row r="48" spans="1:13" x14ac:dyDescent="0.25">
      <c r="B48" s="42"/>
      <c r="C48" s="40"/>
      <c r="D48" s="42"/>
      <c r="E48" s="42"/>
      <c r="F48" s="42"/>
      <c r="G48" s="43"/>
      <c r="H48" s="42"/>
      <c r="I48" s="43"/>
      <c r="J48" s="43"/>
      <c r="K48" s="43"/>
      <c r="L48" s="42"/>
      <c r="M48" s="42"/>
    </row>
    <row r="49" spans="2:13" x14ac:dyDescent="0.25">
      <c r="B49" s="42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3" x14ac:dyDescent="0.25">
      <c r="B50" s="42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3" x14ac:dyDescent="0.25"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2"/>
    </row>
    <row r="52" spans="2:13" x14ac:dyDescent="0.25">
      <c r="B52" s="42"/>
      <c r="C52" s="40"/>
      <c r="D52" s="42"/>
      <c r="E52" s="42"/>
      <c r="F52" s="42"/>
      <c r="G52" s="43"/>
      <c r="H52" s="42"/>
      <c r="I52" s="43"/>
      <c r="J52" s="43"/>
      <c r="K52" s="43"/>
      <c r="L52" s="42"/>
      <c r="M52" s="42"/>
    </row>
  </sheetData>
  <mergeCells count="19">
    <mergeCell ref="I1:M1"/>
    <mergeCell ref="A2:M2"/>
    <mergeCell ref="B3:M3"/>
    <mergeCell ref="B4:M4"/>
    <mergeCell ref="A6:A9"/>
    <mergeCell ref="B6:B9"/>
    <mergeCell ref="C6:C9"/>
    <mergeCell ref="D6:E8"/>
    <mergeCell ref="F6:M6"/>
    <mergeCell ref="F7:I7"/>
    <mergeCell ref="C43:E43"/>
    <mergeCell ref="F43:H43"/>
    <mergeCell ref="J7:M7"/>
    <mergeCell ref="F8:G8"/>
    <mergeCell ref="H8:I8"/>
    <mergeCell ref="J8:K8"/>
    <mergeCell ref="L8:M8"/>
    <mergeCell ref="C42:E42"/>
    <mergeCell ref="F42:H42"/>
  </mergeCells>
  <conditionalFormatting sqref="B1">
    <cfRule type="containsText" dxfId="154" priority="20" operator="containsText" text="Для корек">
      <formula>NOT(ISERROR(SEARCH("Для корек",B1)))</formula>
    </cfRule>
  </conditionalFormatting>
  <conditionalFormatting sqref="D31:D32 D34 I33:J33 D35:G40 J35:M40 D26:E30 F34:K34 F32:I32 D11:K15 D17:J20 D21:I25 D16:I16 F26:K31 D47:K47 D51:K51">
    <cfRule type="expression" dxfId="153" priority="19">
      <formula>D11="ПОМИЛКА"</formula>
    </cfRule>
  </conditionalFormatting>
  <conditionalFormatting sqref="L11:M11 M17:M20 L26:M30 L16:M16 M12:M15 L32:L33 M31:M34">
    <cfRule type="expression" dxfId="152" priority="18">
      <formula>L11="ПОМИЛКА"</formula>
    </cfRule>
  </conditionalFormatting>
  <conditionalFormatting sqref="L34:M34">
    <cfRule type="expression" dxfId="151" priority="16">
      <formula>L34="ПОМИЛКА"</formula>
    </cfRule>
  </conditionalFormatting>
  <conditionalFormatting sqref="L17:L20">
    <cfRule type="expression" dxfId="150" priority="17">
      <formula>L17="ПОМИЛКА"</formula>
    </cfRule>
  </conditionalFormatting>
  <conditionalFormatting sqref="H35:M40">
    <cfRule type="expression" dxfId="149" priority="15">
      <formula>H35="ПОМИЛКА"</formula>
    </cfRule>
  </conditionalFormatting>
  <conditionalFormatting sqref="J16">
    <cfRule type="expression" dxfId="148" priority="14">
      <formula>J16="ПОМИЛКА"</formula>
    </cfRule>
  </conditionalFormatting>
  <conditionalFormatting sqref="K16:K20">
    <cfRule type="expression" dxfId="147" priority="13">
      <formula>K16="ПОМИЛКА"</formula>
    </cfRule>
  </conditionalFormatting>
  <conditionalFormatting sqref="J33:K33 K32 K34">
    <cfRule type="expression" dxfId="146" priority="12">
      <formula>J32="ПОМИЛКА"</formula>
    </cfRule>
  </conditionalFormatting>
  <conditionalFormatting sqref="J21:K25">
    <cfRule type="expression" dxfId="145" priority="11">
      <formula>J21="ПОМИЛКА"</formula>
    </cfRule>
  </conditionalFormatting>
  <conditionalFormatting sqref="L21:M25">
    <cfRule type="expression" dxfId="144" priority="10">
      <formula>L21="ПОМИЛКА"</formula>
    </cfRule>
  </conditionalFormatting>
  <conditionalFormatting sqref="E31:E34">
    <cfRule type="expression" dxfId="143" priority="9">
      <formula>E31="ПОМИЛКА"</formula>
    </cfRule>
  </conditionalFormatting>
  <conditionalFormatting sqref="G33">
    <cfRule type="expression" dxfId="142" priority="8">
      <formula>G33="ПОМИЛКА"</formula>
    </cfRule>
  </conditionalFormatting>
  <conditionalFormatting sqref="L33">
    <cfRule type="expression" dxfId="141" priority="7">
      <formula>L33="ПОМИЛКА"</formula>
    </cfRule>
  </conditionalFormatting>
  <conditionalFormatting sqref="D33">
    <cfRule type="expression" dxfId="140" priority="6">
      <formula>D33="ПОМИЛКА"</formula>
    </cfRule>
  </conditionalFormatting>
  <conditionalFormatting sqref="L12:L15">
    <cfRule type="expression" dxfId="139" priority="5">
      <formula>L12="ПОМИЛКА"</formula>
    </cfRule>
  </conditionalFormatting>
  <conditionalFormatting sqref="L31">
    <cfRule type="expression" dxfId="138" priority="4">
      <formula>L31="ПОМИЛКА"</formula>
    </cfRule>
  </conditionalFormatting>
  <conditionalFormatting sqref="H33">
    <cfRule type="expression" dxfId="137" priority="3">
      <formula>H33="ПОМИЛКА"</formula>
    </cfRule>
  </conditionalFormatting>
  <conditionalFormatting sqref="F33">
    <cfRule type="expression" dxfId="136" priority="2">
      <formula>F33="ПОМИЛКА"</formula>
    </cfRule>
  </conditionalFormatting>
  <conditionalFormatting sqref="J32">
    <cfRule type="expression" dxfId="135" priority="1">
      <formula>J32="ПОМИЛКА"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3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47"/>
  <sheetViews>
    <sheetView view="pageBreakPreview" topLeftCell="A40" zoomScaleNormal="100" zoomScaleSheetLayoutView="100" workbookViewId="0">
      <selection activeCell="A47" sqref="A47:XFD47"/>
    </sheetView>
  </sheetViews>
  <sheetFormatPr defaultColWidth="9.140625" defaultRowHeight="15" x14ac:dyDescent="0.25"/>
  <cols>
    <col min="1" max="1" width="4" style="18" customWidth="1"/>
    <col min="2" max="2" width="42.85546875" style="18" customWidth="1"/>
    <col min="3" max="3" width="9.5703125" style="51" hidden="1" customWidth="1"/>
    <col min="4" max="4" width="13" style="18" customWidth="1"/>
    <col min="5" max="5" width="9.7109375" style="18" customWidth="1"/>
    <col min="6" max="6" width="15.28515625" style="18" customWidth="1"/>
    <col min="7" max="7" width="9.7109375" style="18" customWidth="1"/>
    <col min="8" max="8" width="16.42578125" style="18" customWidth="1"/>
    <col min="9" max="9" width="9.7109375" style="18" customWidth="1"/>
    <col min="10" max="11" width="13.140625" style="18" customWidth="1"/>
    <col min="12" max="12" width="15" style="18" customWidth="1"/>
    <col min="13" max="13" width="12" style="18" customWidth="1"/>
    <col min="14" max="16384" width="9.140625" style="18"/>
  </cols>
  <sheetData>
    <row r="1" spans="1:13" ht="50.25" customHeight="1" x14ac:dyDescent="0.25">
      <c r="A1" s="1"/>
      <c r="B1" s="2"/>
      <c r="C1" s="3"/>
      <c r="D1" s="4"/>
      <c r="E1" s="4"/>
      <c r="F1" s="5"/>
      <c r="G1" s="5"/>
      <c r="H1" s="5"/>
      <c r="I1" s="375" t="s">
        <v>67</v>
      </c>
      <c r="J1" s="375"/>
      <c r="K1" s="375"/>
      <c r="L1" s="375"/>
      <c r="M1" s="375"/>
    </row>
    <row r="2" spans="1:13" ht="36" customHeight="1" x14ac:dyDescent="0.25">
      <c r="A2" s="376" t="s">
        <v>68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x14ac:dyDescent="0.25">
      <c r="A3" s="1"/>
      <c r="B3" s="377" t="str">
        <f>'[54]1_Елементи витрат'!A3</f>
        <v>КПТМ "Черкаситеплокомуненерго"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2.75" customHeight="1" x14ac:dyDescent="0.25">
      <c r="A4" s="1"/>
      <c r="B4" s="361" t="s">
        <v>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62" t="s">
        <v>4</v>
      </c>
      <c r="B6" s="365" t="s">
        <v>5</v>
      </c>
      <c r="C6" s="362" t="s">
        <v>6</v>
      </c>
      <c r="D6" s="368" t="s">
        <v>7</v>
      </c>
      <c r="E6" s="369"/>
      <c r="F6" s="374" t="s">
        <v>8</v>
      </c>
      <c r="G6" s="374"/>
      <c r="H6" s="374"/>
      <c r="I6" s="374"/>
      <c r="J6" s="374"/>
      <c r="K6" s="374"/>
      <c r="L6" s="374"/>
      <c r="M6" s="374"/>
    </row>
    <row r="7" spans="1:13" ht="45.75" customHeight="1" x14ac:dyDescent="0.25">
      <c r="A7" s="363"/>
      <c r="B7" s="366"/>
      <c r="C7" s="363"/>
      <c r="D7" s="370"/>
      <c r="E7" s="371"/>
      <c r="F7" s="352" t="s">
        <v>9</v>
      </c>
      <c r="G7" s="353"/>
      <c r="H7" s="353"/>
      <c r="I7" s="354"/>
      <c r="J7" s="352" t="s">
        <v>10</v>
      </c>
      <c r="K7" s="353"/>
      <c r="L7" s="353"/>
      <c r="M7" s="354"/>
    </row>
    <row r="8" spans="1:13" ht="32.25" customHeight="1" x14ac:dyDescent="0.25">
      <c r="A8" s="363"/>
      <c r="B8" s="366"/>
      <c r="C8" s="363"/>
      <c r="D8" s="372"/>
      <c r="E8" s="373"/>
      <c r="F8" s="355" t="s">
        <v>11</v>
      </c>
      <c r="G8" s="356"/>
      <c r="H8" s="355" t="s">
        <v>12</v>
      </c>
      <c r="I8" s="356"/>
      <c r="J8" s="355" t="s">
        <v>11</v>
      </c>
      <c r="K8" s="356"/>
      <c r="L8" s="355" t="s">
        <v>12</v>
      </c>
      <c r="M8" s="356"/>
    </row>
    <row r="9" spans="1:13" ht="27" customHeight="1" x14ac:dyDescent="0.25">
      <c r="A9" s="364"/>
      <c r="B9" s="367"/>
      <c r="C9" s="364"/>
      <c r="D9" s="9" t="s">
        <v>13</v>
      </c>
      <c r="E9" s="10" t="s">
        <v>14</v>
      </c>
      <c r="F9" s="10" t="s">
        <v>13</v>
      </c>
      <c r="G9" s="10" t="s">
        <v>14</v>
      </c>
      <c r="H9" s="10" t="s">
        <v>13</v>
      </c>
      <c r="I9" s="10" t="s">
        <v>14</v>
      </c>
      <c r="J9" s="10" t="s">
        <v>13</v>
      </c>
      <c r="K9" s="10" t="s">
        <v>14</v>
      </c>
      <c r="L9" s="10" t="s">
        <v>13</v>
      </c>
      <c r="M9" s="10" t="s">
        <v>14</v>
      </c>
    </row>
    <row r="10" spans="1:13" ht="12.75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11">
        <v>1</v>
      </c>
      <c r="B11" s="12" t="s">
        <v>15</v>
      </c>
      <c r="C11" s="13" t="s">
        <v>16</v>
      </c>
      <c r="D11" s="14">
        <f>ROUND(D12+D13+D14+D15,2)</f>
        <v>128184.04</v>
      </c>
      <c r="E11" s="14">
        <f>G11</f>
        <v>4354.3599999999997</v>
      </c>
      <c r="F11" s="14">
        <f>F12+F13+F14+F15</f>
        <v>128184.0364101688</v>
      </c>
      <c r="G11" s="14">
        <f>ROUND(G12+G13+G14+G15,2)</f>
        <v>4354.3599999999997</v>
      </c>
      <c r="H11" s="14">
        <f t="shared" ref="H11" si="0">H12+H13+H14+H15</f>
        <v>128184.0364101688</v>
      </c>
      <c r="I11" s="14">
        <f>ROUND(I12+I13+I14+I15,2)</f>
        <v>4354.3599999999997</v>
      </c>
      <c r="J11" s="14">
        <f t="shared" ref="J11" si="1">J12+J13+J14+J15</f>
        <v>128184.0364101688</v>
      </c>
      <c r="K11" s="14">
        <f>ROUND(K12+K13+K14+K15,2)</f>
        <v>4354.3599999999997</v>
      </c>
      <c r="L11" s="14">
        <f t="shared" ref="L11" si="2">L12+L13+L14+L15</f>
        <v>128184.0364101688</v>
      </c>
      <c r="M11" s="14">
        <f>ROUND(M12+M13+M14+M15,2)</f>
        <v>4354.3599999999997</v>
      </c>
    </row>
    <row r="12" spans="1:13" ht="25.5" x14ac:dyDescent="0.25">
      <c r="A12" s="15" t="s">
        <v>17</v>
      </c>
      <c r="B12" s="16" t="s">
        <v>18</v>
      </c>
      <c r="C12" s="10" t="s">
        <v>16</v>
      </c>
      <c r="D12" s="17">
        <f>F12</f>
        <v>120956.79044710932</v>
      </c>
      <c r="E12" s="17">
        <f>G12</f>
        <v>4108.8500636543977</v>
      </c>
      <c r="F12" s="17">
        <f>[54]Д4!$T$56</f>
        <v>120956.79044710932</v>
      </c>
      <c r="G12" s="17">
        <f>F12/F$31*1000</f>
        <v>4108.8500636543977</v>
      </c>
      <c r="H12" s="17">
        <f>[54]Д4!$T$56</f>
        <v>120956.79044710932</v>
      </c>
      <c r="I12" s="17">
        <f>H12/H$31*1000</f>
        <v>4108.8500636543977</v>
      </c>
      <c r="J12" s="17">
        <f>[54]Д4!$T$56</f>
        <v>120956.79044710932</v>
      </c>
      <c r="K12" s="17">
        <f>J12/J$31*1000</f>
        <v>4108.8500636543977</v>
      </c>
      <c r="L12" s="17">
        <f>[54]Д4!$T$56</f>
        <v>120956.79044710932</v>
      </c>
      <c r="M12" s="17">
        <f>L12/L$31*1000</f>
        <v>4108.8500636543977</v>
      </c>
    </row>
    <row r="13" spans="1:13" ht="22.5" x14ac:dyDescent="0.25">
      <c r="A13" s="15" t="s">
        <v>19</v>
      </c>
      <c r="B13" s="16" t="s">
        <v>20</v>
      </c>
      <c r="C13" s="10" t="s">
        <v>16</v>
      </c>
      <c r="D13" s="17">
        <f t="shared" ref="D13:E15" si="3">F13</f>
        <v>0</v>
      </c>
      <c r="E13" s="17">
        <f t="shared" si="3"/>
        <v>0</v>
      </c>
      <c r="F13" s="17">
        <f>[54]Д4!$T$57</f>
        <v>0</v>
      </c>
      <c r="G13" s="17">
        <f t="shared" ref="G13:G15" si="4">F13/F$31*1000</f>
        <v>0</v>
      </c>
      <c r="H13" s="17">
        <f>[54]Д4!$T$57</f>
        <v>0</v>
      </c>
      <c r="I13" s="17">
        <f>H13/H$31*1000</f>
        <v>0</v>
      </c>
      <c r="J13" s="17">
        <f>[54]Д4!$T$57</f>
        <v>0</v>
      </c>
      <c r="K13" s="17">
        <f>J13/J$31*1000</f>
        <v>0</v>
      </c>
      <c r="L13" s="17">
        <f>[54]Д4!$T$57</f>
        <v>0</v>
      </c>
      <c r="M13" s="17">
        <f t="shared" ref="M13:M15" si="5">L13/L$31*1000</f>
        <v>0</v>
      </c>
    </row>
    <row r="14" spans="1:13" ht="22.5" x14ac:dyDescent="0.25">
      <c r="A14" s="15" t="s">
        <v>21</v>
      </c>
      <c r="B14" s="16" t="s">
        <v>22</v>
      </c>
      <c r="C14" s="10" t="s">
        <v>16</v>
      </c>
      <c r="D14" s="17">
        <f t="shared" si="3"/>
        <v>7227.2459630594749</v>
      </c>
      <c r="E14" s="17">
        <f t="shared" si="3"/>
        <v>245.50643188856696</v>
      </c>
      <c r="F14" s="17">
        <f>[54]Д4!$T$59</f>
        <v>7227.2459630594749</v>
      </c>
      <c r="G14" s="17">
        <f t="shared" si="4"/>
        <v>245.50643188856696</v>
      </c>
      <c r="H14" s="17">
        <f>[54]Д4!$T$59</f>
        <v>7227.2459630594749</v>
      </c>
      <c r="I14" s="17">
        <f>H14/H$31*1000</f>
        <v>245.50643188856696</v>
      </c>
      <c r="J14" s="17">
        <f>[54]Д4!$T$59</f>
        <v>7227.2459630594749</v>
      </c>
      <c r="K14" s="17">
        <f>J14/J$31*1000</f>
        <v>245.50643188856696</v>
      </c>
      <c r="L14" s="17">
        <f>[54]Д4!$T$59</f>
        <v>7227.2459630594749</v>
      </c>
      <c r="M14" s="17">
        <f t="shared" si="5"/>
        <v>245.50643188856696</v>
      </c>
    </row>
    <row r="15" spans="1:13" ht="22.5" x14ac:dyDescent="0.25">
      <c r="A15" s="15" t="s">
        <v>23</v>
      </c>
      <c r="B15" s="16" t="s">
        <v>24</v>
      </c>
      <c r="C15" s="10" t="s">
        <v>16</v>
      </c>
      <c r="D15" s="17">
        <f t="shared" si="3"/>
        <v>0</v>
      </c>
      <c r="E15" s="17">
        <f t="shared" si="3"/>
        <v>0</v>
      </c>
      <c r="F15" s="17">
        <f>[54]Д4!$T$58</f>
        <v>0</v>
      </c>
      <c r="G15" s="17">
        <f t="shared" si="4"/>
        <v>0</v>
      </c>
      <c r="H15" s="17">
        <f>[54]Д4!$T$58</f>
        <v>0</v>
      </c>
      <c r="I15" s="17">
        <f>H15/H$31*1000</f>
        <v>0</v>
      </c>
      <c r="J15" s="17">
        <f>[54]Д4!$T$58</f>
        <v>0</v>
      </c>
      <c r="K15" s="17">
        <f>J15/J$31*1000</f>
        <v>0</v>
      </c>
      <c r="L15" s="17">
        <f>[54]Д4!$T$58</f>
        <v>0</v>
      </c>
      <c r="M15" s="17">
        <f t="shared" si="5"/>
        <v>0</v>
      </c>
    </row>
    <row r="16" spans="1:13" ht="25.5" x14ac:dyDescent="0.25">
      <c r="A16" s="11">
        <v>2</v>
      </c>
      <c r="B16" s="12" t="s">
        <v>25</v>
      </c>
      <c r="C16" s="13" t="s">
        <v>16</v>
      </c>
      <c r="D16" s="14">
        <f>D17+D18+D19+D20</f>
        <v>17776.520940840997</v>
      </c>
      <c r="E16" s="14">
        <f>ROUND(E17+E18+E19+E20,2)</f>
        <v>701.92</v>
      </c>
      <c r="F16" s="14">
        <f t="shared" ref="F16" si="6">F17+F18+F19+F20</f>
        <v>2238.6121583454719</v>
      </c>
      <c r="G16" s="14">
        <f>ROUND(G17+G18+G19+G20,2)</f>
        <v>718.59</v>
      </c>
      <c r="H16" s="14">
        <f>H17+H18+H19+H20</f>
        <v>2238.6121583454719</v>
      </c>
      <c r="I16" s="14">
        <f>ROUND(I17+I18+I19+I20,2)</f>
        <v>718.59</v>
      </c>
      <c r="J16" s="14">
        <f t="shared" ref="J16:L16" si="7">J17+J18+J19+J20</f>
        <v>15537.908782495524</v>
      </c>
      <c r="K16" s="14">
        <f>ROUND(K17+K18+K19+K20,2)</f>
        <v>699.58</v>
      </c>
      <c r="L16" s="14">
        <f t="shared" si="7"/>
        <v>15537.908782495524</v>
      </c>
      <c r="M16" s="14">
        <f>ROUND(M17+M18+M19+M20,2)</f>
        <v>699.58</v>
      </c>
    </row>
    <row r="17" spans="1:13" ht="25.5" x14ac:dyDescent="0.25">
      <c r="A17" s="15" t="s">
        <v>26</v>
      </c>
      <c r="B17" s="16" t="s">
        <v>27</v>
      </c>
      <c r="C17" s="10" t="s">
        <v>16</v>
      </c>
      <c r="D17" s="17">
        <f>[54]Д6_ТЕ!S40+[54]Д6_ЦТП_ТЕ!S40</f>
        <v>17206.463928306155</v>
      </c>
      <c r="E17" s="17">
        <f>D17/$D$32*1000</f>
        <v>679.410436082194</v>
      </c>
      <c r="F17" s="17">
        <f>[54]Д6_ЦТП_ТЕ!$S$40</f>
        <v>2210.0406632867002</v>
      </c>
      <c r="G17" s="17">
        <f>F17/F$32*1000</f>
        <v>709.42192228306226</v>
      </c>
      <c r="H17" s="17">
        <f>[54]Д6_ЦТП_ТЕ!$S$40</f>
        <v>2210.0406632867002</v>
      </c>
      <c r="I17" s="17">
        <f>H17/H$32*1000</f>
        <v>709.42192228306226</v>
      </c>
      <c r="J17" s="17">
        <f>[54]Д6_ТЕ!$S$40</f>
        <v>14996.423265019454</v>
      </c>
      <c r="K17" s="17">
        <f>J17/J$32*1000</f>
        <v>675.20095539889473</v>
      </c>
      <c r="L17" s="17">
        <f>[54]Д6_ТЕ!$S$40</f>
        <v>14996.423265019454</v>
      </c>
      <c r="M17" s="17">
        <f>L17/L$32*1000</f>
        <v>675.20095539889473</v>
      </c>
    </row>
    <row r="18" spans="1:13" ht="22.5" x14ac:dyDescent="0.25">
      <c r="A18" s="15" t="s">
        <v>28</v>
      </c>
      <c r="B18" s="16" t="s">
        <v>20</v>
      </c>
      <c r="C18" s="10" t="s">
        <v>16</v>
      </c>
      <c r="D18" s="17">
        <f>[54]Д6_ТЕ!S41+[54]Д6_ЦТП_ТЕ!S41</f>
        <v>0</v>
      </c>
      <c r="E18" s="17">
        <f t="shared" ref="E18:E20" si="8">D18/$D$32*1000</f>
        <v>0</v>
      </c>
      <c r="F18" s="17">
        <f>[54]Д6_ЦТП_ТЕ!$S$41</f>
        <v>0</v>
      </c>
      <c r="G18" s="17">
        <f t="shared" ref="G18:G20" si="9">F18/F$32*1000</f>
        <v>0</v>
      </c>
      <c r="H18" s="17">
        <f>[54]Д6_ЦТП_ТЕ!$S$41</f>
        <v>0</v>
      </c>
      <c r="I18" s="17">
        <f>H18/H$32*1000</f>
        <v>0</v>
      </c>
      <c r="J18" s="17">
        <f>[54]Д6_ТЕ!$S$41</f>
        <v>0</v>
      </c>
      <c r="K18" s="17">
        <f t="shared" ref="K18:K20" si="10">J18/J$32*1000</f>
        <v>0</v>
      </c>
      <c r="L18" s="17">
        <f>[54]Д6_ТЕ!$S$41</f>
        <v>0</v>
      </c>
      <c r="M18" s="17">
        <f t="shared" ref="M18:M20" si="11">L18/L$32*1000</f>
        <v>0</v>
      </c>
    </row>
    <row r="19" spans="1:13" ht="22.5" x14ac:dyDescent="0.25">
      <c r="A19" s="15" t="s">
        <v>29</v>
      </c>
      <c r="B19" s="16" t="s">
        <v>22</v>
      </c>
      <c r="C19" s="10" t="s">
        <v>16</v>
      </c>
      <c r="D19" s="17">
        <f>[54]Д6_ТЕ!S43+[54]Д6_ЦТП_ТЕ!S43</f>
        <v>570.05701253484119</v>
      </c>
      <c r="E19" s="17">
        <f t="shared" si="8"/>
        <v>22.509138722039335</v>
      </c>
      <c r="F19" s="17">
        <f>[54]Д6_ЦТП_ТЕ!$S$43</f>
        <v>28.571495058771497</v>
      </c>
      <c r="G19" s="17">
        <f t="shared" si="9"/>
        <v>9.1714352970098449</v>
      </c>
      <c r="H19" s="17">
        <f>[54]Д6_ЦТП_ТЕ!$S$43</f>
        <v>28.571495058771497</v>
      </c>
      <c r="I19" s="17">
        <f>H19/H$32*1000</f>
        <v>9.1714352970098449</v>
      </c>
      <c r="J19" s="17">
        <f>[54]Д6_ТЕ!$S$43</f>
        <v>541.48551747606973</v>
      </c>
      <c r="K19" s="17">
        <f t="shared" si="10"/>
        <v>24.379915948846946</v>
      </c>
      <c r="L19" s="17">
        <f>[54]Д6_ТЕ!$S$43</f>
        <v>541.48551747606973</v>
      </c>
      <c r="M19" s="17">
        <f t="shared" si="11"/>
        <v>24.379915948846946</v>
      </c>
    </row>
    <row r="20" spans="1:13" ht="22.5" x14ac:dyDescent="0.25">
      <c r="A20" s="15" t="s">
        <v>30</v>
      </c>
      <c r="B20" s="16" t="s">
        <v>24</v>
      </c>
      <c r="C20" s="10" t="s">
        <v>16</v>
      </c>
      <c r="D20" s="17">
        <f>[54]Д6_ТЕ!S42+[54]Д6_ЦТП_ТЕ!S42</f>
        <v>0</v>
      </c>
      <c r="E20" s="17">
        <f t="shared" si="8"/>
        <v>0</v>
      </c>
      <c r="F20" s="17">
        <f>[54]Д6_ЦТП_ТЕ!$S$42</f>
        <v>0</v>
      </c>
      <c r="G20" s="17">
        <f t="shared" si="9"/>
        <v>0</v>
      </c>
      <c r="H20" s="17">
        <f>[54]Д6_ЦТП_ТЕ!$S$42</f>
        <v>0</v>
      </c>
      <c r="I20" s="17">
        <f>H20/H$32*1000</f>
        <v>0</v>
      </c>
      <c r="J20" s="17">
        <f>[54]Д6_ТЕ!$S$42</f>
        <v>0</v>
      </c>
      <c r="K20" s="17">
        <f t="shared" si="10"/>
        <v>0</v>
      </c>
      <c r="L20" s="17">
        <f>[54]Д6_ТЕ!$S$42</f>
        <v>0</v>
      </c>
      <c r="M20" s="17">
        <f t="shared" si="11"/>
        <v>0</v>
      </c>
    </row>
    <row r="21" spans="1:13" ht="25.5" x14ac:dyDescent="0.25">
      <c r="A21" s="11">
        <v>3</v>
      </c>
      <c r="B21" s="12" t="s">
        <v>31</v>
      </c>
      <c r="C21" s="13" t="s">
        <v>16</v>
      </c>
      <c r="D21" s="14">
        <f>SUM(D22:D25)</f>
        <v>933.73799497416269</v>
      </c>
      <c r="E21" s="14">
        <f>ROUND(E22+E23+E24+E25,2)</f>
        <v>36.869999999999997</v>
      </c>
      <c r="F21" s="14">
        <f t="shared" ref="F21" si="12">F22+F23+F24+F25</f>
        <v>34.278401255879864</v>
      </c>
      <c r="G21" s="14">
        <f>ROUND(G22+G23+G24+G25,2)</f>
        <v>12.15</v>
      </c>
      <c r="H21" s="14">
        <f>H22+H23+H24+H25</f>
        <v>8.6975317039359332</v>
      </c>
      <c r="I21" s="14">
        <f>ROUND(I22+I23+I24+I25,2)</f>
        <v>29.51</v>
      </c>
      <c r="J21" s="14">
        <f t="shared" ref="J21:L21" si="13">J22+J23+J24+J25</f>
        <v>852.06767478825134</v>
      </c>
      <c r="K21" s="14">
        <f>ROUND(K22+K23+K24+K25,2)</f>
        <v>38.83</v>
      </c>
      <c r="L21" s="14">
        <f t="shared" si="13"/>
        <v>38.694387226095557</v>
      </c>
      <c r="M21" s="14">
        <f>ROUND(M22+M23+M24+M25,2)</f>
        <v>143.54</v>
      </c>
    </row>
    <row r="22" spans="1:13" ht="25.5" x14ac:dyDescent="0.25">
      <c r="A22" s="15" t="s">
        <v>32</v>
      </c>
      <c r="B22" s="16" t="s">
        <v>33</v>
      </c>
      <c r="C22" s="10" t="s">
        <v>16</v>
      </c>
      <c r="D22" s="17">
        <f>F22+H22+J22+L22</f>
        <v>858.51727260705684</v>
      </c>
      <c r="E22" s="17">
        <f>D22/$D$33*1000</f>
        <v>33.89921351629372</v>
      </c>
      <c r="F22" s="17">
        <f>'[54]Д8.1_ТЕ_Катег'!$N$33/'[54]Д8.1_ТЕ_Катег'!$N$42*'[54]Д8.1_ТЕ_Катег'!$N$54</f>
        <v>32.684057011420336</v>
      </c>
      <c r="G22" s="17">
        <f>F22/F$33*1000</f>
        <v>11.587699966530998</v>
      </c>
      <c r="H22" s="17">
        <f>'[54]Д8.1_ТЕ_Катег'!$O$33/'[54]Д8.1_ТЕ_Катег'!$O$42*'[54]Д8.1_ТЕ_Катег'!$O$54</f>
        <v>3.4147543103155438</v>
      </c>
      <c r="I22" s="17">
        <f>H22/H$33*1000</f>
        <v>11.587699966530996</v>
      </c>
      <c r="J22" s="17">
        <f>'[54]Д8.1_ТЕ_Катег'!Q33/'[54]Д8.1_ТЕ_Катег'!$Q$42*'[54]Д8.1_ТЕ_Катег'!$Q$54</f>
        <v>812.43662014693734</v>
      </c>
      <c r="K22" s="17">
        <f>J22/J$33*1000</f>
        <v>37.028678171069039</v>
      </c>
      <c r="L22" s="17">
        <f>'[54]Д8.1_ТЕ_Катег'!R33/'[54]Д8.1_ТЕ_Катег'!$R$42*'[54]Д8.1_ТЕ_Катег'!$R$54</f>
        <v>9.981841138383686</v>
      </c>
      <c r="M22" s="17">
        <f>L22/L$33*1000</f>
        <v>37.028678171069039</v>
      </c>
    </row>
    <row r="23" spans="1:13" ht="22.5" x14ac:dyDescent="0.25">
      <c r="A23" s="15" t="s">
        <v>34</v>
      </c>
      <c r="B23" s="16" t="s">
        <v>20</v>
      </c>
      <c r="C23" s="10" t="s">
        <v>16</v>
      </c>
      <c r="D23" s="17">
        <f t="shared" ref="D23:D25" si="14">F23+H23+J23+L23</f>
        <v>0</v>
      </c>
      <c r="E23" s="17">
        <f t="shared" ref="E23:E25" si="15">D23/$D$33*1000</f>
        <v>0</v>
      </c>
      <c r="F23" s="17">
        <f>'[54]Д8.1_ТЕ_Катег'!$N$34/'[54]Д8.1_ТЕ_Катег'!$N$42*'[54]Д8.1_ТЕ_Катег'!$N$54</f>
        <v>0</v>
      </c>
      <c r="G23" s="17">
        <f t="shared" ref="G23:G25" si="16">F23/F$33*1000</f>
        <v>0</v>
      </c>
      <c r="H23" s="17">
        <f>'[54]Д8.1_ТЕ_Катег'!$O$34/'[54]Д8.1_ТЕ_Катег'!$O$42*'[54]Д8.1_ТЕ_Катег'!$O$54</f>
        <v>0</v>
      </c>
      <c r="I23" s="17">
        <f>H23/H$33*1000</f>
        <v>0</v>
      </c>
      <c r="J23" s="17">
        <f>'[54]Д8.1_ТЕ_Катег'!Q34/'[54]Д8.1_ТЕ_Катег'!$Q$42*'[54]Д8.1_ТЕ_Катег'!$Q$54</f>
        <v>0</v>
      </c>
      <c r="K23" s="17">
        <f t="shared" ref="K23:K25" si="17">J23/J$33*1000</f>
        <v>0</v>
      </c>
      <c r="L23" s="17">
        <f>'[54]Д8.1_ТЕ_Катег'!R34/'[54]Д8.1_ТЕ_Катег'!$R$42*'[54]Д8.1_ТЕ_Катег'!$R$54</f>
        <v>0</v>
      </c>
      <c r="M23" s="17">
        <f t="shared" ref="M23:M25" si="18">L23/L$33*1000</f>
        <v>0</v>
      </c>
    </row>
    <row r="24" spans="1:13" ht="22.5" x14ac:dyDescent="0.25">
      <c r="A24" s="15" t="s">
        <v>35</v>
      </c>
      <c r="B24" s="16" t="s">
        <v>22</v>
      </c>
      <c r="C24" s="10" t="s">
        <v>16</v>
      </c>
      <c r="D24" s="17">
        <f t="shared" si="14"/>
        <v>75.220722367105807</v>
      </c>
      <c r="E24" s="17">
        <f t="shared" si="15"/>
        <v>2.9701479629280212</v>
      </c>
      <c r="F24" s="17">
        <f>'[54]Д8.1_ТЕ_Катег'!$N$35/'[54]Д8.1_ТЕ_Катег'!$N$42*'[54]Д8.1_ТЕ_Катег'!$N$54</f>
        <v>1.5943442444595286</v>
      </c>
      <c r="G24" s="17">
        <f t="shared" si="16"/>
        <v>0.56525365690395113</v>
      </c>
      <c r="H24" s="17">
        <f>'[54]Д8.1_ТЕ_Катег'!$O$35/'[54]Д8.1_ТЕ_Катег'!$O$42*'[54]Д8.1_ТЕ_Катег'!$O$54</f>
        <v>5.2827773936203899</v>
      </c>
      <c r="I24" s="17">
        <f>H24/H$33*1000</f>
        <v>17.926689262042117</v>
      </c>
      <c r="J24" s="17">
        <f>'[54]Д8.1_ТЕ_Катег'!Q35/'[54]Д8.1_ТЕ_Катег'!$Q$42*'[54]Д8.1_ТЕ_Катег'!$Q$54</f>
        <v>39.631054641314016</v>
      </c>
      <c r="K24" s="17">
        <f t="shared" si="17"/>
        <v>1.8062769839545871</v>
      </c>
      <c r="L24" s="17">
        <f>'[54]Д8.1_ТЕ_Катег'!R35/'[54]Д8.1_ТЕ_Катег'!$R$42*'[54]Д8.1_ТЕ_Катег'!$R$54</f>
        <v>28.712546087711871</v>
      </c>
      <c r="M24" s="17">
        <f t="shared" si="18"/>
        <v>106.51217684336211</v>
      </c>
    </row>
    <row r="25" spans="1:13" ht="22.5" x14ac:dyDescent="0.25">
      <c r="A25" s="15" t="s">
        <v>36</v>
      </c>
      <c r="B25" s="16" t="s">
        <v>24</v>
      </c>
      <c r="C25" s="10" t="s">
        <v>16</v>
      </c>
      <c r="D25" s="17">
        <f t="shared" si="14"/>
        <v>0</v>
      </c>
      <c r="E25" s="17">
        <f t="shared" si="15"/>
        <v>0</v>
      </c>
      <c r="F25" s="17">
        <f>'[54]Д8.1_ТЕ_Катег'!$N$39/'[54]Д8.1_ТЕ_Катег'!$N$42*'[54]Д8.1_ТЕ_Катег'!$N$54</f>
        <v>0</v>
      </c>
      <c r="G25" s="17">
        <f t="shared" si="16"/>
        <v>0</v>
      </c>
      <c r="H25" s="17">
        <f>'[54]Д8.1_ТЕ_Катег'!$O$39/'[54]Д8.1_ТЕ_Катег'!$O$42*'[54]Д8.1_ТЕ_Катег'!$O$54</f>
        <v>0</v>
      </c>
      <c r="I25" s="17">
        <f>H25/H$33*1000</f>
        <v>0</v>
      </c>
      <c r="J25" s="17">
        <f>'[54]Д8.1_ТЕ_Катег'!Q39/'[54]Д8.1_ТЕ_Катег'!$Q$42*'[54]Д8.1_ТЕ_Катег'!$Q$54</f>
        <v>0</v>
      </c>
      <c r="K25" s="17">
        <f t="shared" si="17"/>
        <v>0</v>
      </c>
      <c r="L25" s="17">
        <f>'[54]Д8.1_ТЕ_Катег'!R39/'[54]Д8.1_ТЕ_Катег'!$R$42*'[54]Д8.1_ТЕ_Катег'!$R$54</f>
        <v>0</v>
      </c>
      <c r="M25" s="17">
        <f t="shared" si="18"/>
        <v>0</v>
      </c>
    </row>
    <row r="26" spans="1:13" ht="21" x14ac:dyDescent="0.25">
      <c r="A26" s="11">
        <v>4</v>
      </c>
      <c r="B26" s="12" t="s">
        <v>37</v>
      </c>
      <c r="C26" s="13" t="s">
        <v>16</v>
      </c>
      <c r="D26" s="14">
        <f>D27+D28+D29+D30</f>
        <v>146894.29534598393</v>
      </c>
      <c r="E26" s="20">
        <f>E11+E16+E21</f>
        <v>5093.1499999999996</v>
      </c>
      <c r="F26" s="14">
        <f t="shared" ref="F26" si="19">F27+F28+F29+F30</f>
        <v>130456.92696977014</v>
      </c>
      <c r="G26" s="14">
        <f>G11+G16+G21</f>
        <v>5085.0999999999995</v>
      </c>
      <c r="H26" s="14">
        <f>H27+H28+H29+H30</f>
        <v>130431.3461002182</v>
      </c>
      <c r="I26" s="14">
        <f>I11+I16+I21</f>
        <v>5102.46</v>
      </c>
      <c r="J26" s="14">
        <f>J27+J28+J29+J30</f>
        <v>144574.01286745258</v>
      </c>
      <c r="K26" s="14">
        <f>K11+K16+K21</f>
        <v>5092.7699999999995</v>
      </c>
      <c r="L26" s="14">
        <f t="shared" ref="L26" si="20">L27+L28+L29+L30</f>
        <v>143760.63957989041</v>
      </c>
      <c r="M26" s="14">
        <f>M11+M16+M21</f>
        <v>5197.4799999999996</v>
      </c>
    </row>
    <row r="27" spans="1:13" ht="22.5" x14ac:dyDescent="0.25">
      <c r="A27" s="15" t="s">
        <v>38</v>
      </c>
      <c r="B27" s="16" t="s">
        <v>39</v>
      </c>
      <c r="C27" s="10" t="s">
        <v>16</v>
      </c>
      <c r="D27" s="17">
        <f>D12+D17+D22</f>
        <v>139021.77164802252</v>
      </c>
      <c r="E27" s="17">
        <f>E12+E17+E22</f>
        <v>4822.159713252885</v>
      </c>
      <c r="F27" s="17">
        <f>F12+F17+F22</f>
        <v>123199.51516740743</v>
      </c>
      <c r="G27" s="17">
        <f t="shared" ref="G27:M30" si="21">G12+G17+G22</f>
        <v>4829.8596859039908</v>
      </c>
      <c r="H27" s="17">
        <f>H12+H17+H22</f>
        <v>123170.24586470633</v>
      </c>
      <c r="I27" s="17">
        <f t="shared" si="21"/>
        <v>4829.8596859039908</v>
      </c>
      <c r="J27" s="17">
        <f>J12+J17+J22</f>
        <v>136765.65033227572</v>
      </c>
      <c r="K27" s="17">
        <f t="shared" ref="K27:K30" si="22">K12+K17+K22</f>
        <v>4821.0796972243616</v>
      </c>
      <c r="L27" s="17">
        <f t="shared" si="21"/>
        <v>135963.19555326717</v>
      </c>
      <c r="M27" s="17">
        <f t="shared" si="21"/>
        <v>4821.0796972243616</v>
      </c>
    </row>
    <row r="28" spans="1:13" ht="16.149999999999999" customHeight="1" x14ac:dyDescent="0.25">
      <c r="A28" s="15" t="s">
        <v>40</v>
      </c>
      <c r="B28" s="16" t="s">
        <v>20</v>
      </c>
      <c r="C28" s="10" t="s">
        <v>16</v>
      </c>
      <c r="D28" s="17">
        <f>D13+D18+D23</f>
        <v>0</v>
      </c>
      <c r="E28" s="17">
        <f t="shared" ref="D28:I30" si="23">E13+E18+E23</f>
        <v>0</v>
      </c>
      <c r="F28" s="17">
        <f t="shared" si="23"/>
        <v>0</v>
      </c>
      <c r="G28" s="17">
        <f t="shared" si="23"/>
        <v>0</v>
      </c>
      <c r="H28" s="17">
        <f>H13+H18+H23</f>
        <v>0</v>
      </c>
      <c r="I28" s="17">
        <f t="shared" si="23"/>
        <v>0</v>
      </c>
      <c r="J28" s="17">
        <f>J13+J18+J23</f>
        <v>0</v>
      </c>
      <c r="K28" s="17">
        <f t="shared" si="22"/>
        <v>0</v>
      </c>
      <c r="L28" s="17">
        <f t="shared" si="21"/>
        <v>0</v>
      </c>
      <c r="M28" s="17">
        <f t="shared" si="21"/>
        <v>0</v>
      </c>
    </row>
    <row r="29" spans="1:13" ht="22.5" x14ac:dyDescent="0.25">
      <c r="A29" s="15" t="s">
        <v>41</v>
      </c>
      <c r="B29" s="16" t="s">
        <v>22</v>
      </c>
      <c r="C29" s="10" t="s">
        <v>16</v>
      </c>
      <c r="D29" s="17">
        <f t="shared" si="23"/>
        <v>7872.5236979614219</v>
      </c>
      <c r="E29" s="17">
        <f t="shared" si="23"/>
        <v>270.98571857353431</v>
      </c>
      <c r="F29" s="17">
        <f t="shared" si="23"/>
        <v>7257.4118023627061</v>
      </c>
      <c r="G29" s="17">
        <f t="shared" si="23"/>
        <v>255.24312084248078</v>
      </c>
      <c r="H29" s="17">
        <f>H14+H19+H24</f>
        <v>7261.1002355118671</v>
      </c>
      <c r="I29" s="17">
        <f t="shared" si="23"/>
        <v>272.60455644761896</v>
      </c>
      <c r="J29" s="17">
        <f>J14+J19+J24</f>
        <v>7808.3625351768587</v>
      </c>
      <c r="K29" s="17">
        <f t="shared" si="22"/>
        <v>271.6926248213685</v>
      </c>
      <c r="L29" s="17">
        <f t="shared" si="21"/>
        <v>7797.4440266232559</v>
      </c>
      <c r="M29" s="17">
        <f t="shared" si="21"/>
        <v>376.39852468077601</v>
      </c>
    </row>
    <row r="30" spans="1:13" ht="22.5" x14ac:dyDescent="0.25">
      <c r="A30" s="15" t="s">
        <v>42</v>
      </c>
      <c r="B30" s="16" t="s">
        <v>24</v>
      </c>
      <c r="C30" s="10" t="s">
        <v>16</v>
      </c>
      <c r="D30" s="17">
        <f t="shared" si="23"/>
        <v>0</v>
      </c>
      <c r="E30" s="17">
        <f t="shared" si="23"/>
        <v>0</v>
      </c>
      <c r="F30" s="17">
        <f t="shared" si="23"/>
        <v>0</v>
      </c>
      <c r="G30" s="17">
        <f t="shared" si="23"/>
        <v>0</v>
      </c>
      <c r="H30" s="17">
        <f>H15+H20+H25</f>
        <v>0</v>
      </c>
      <c r="I30" s="17">
        <f t="shared" si="23"/>
        <v>0</v>
      </c>
      <c r="J30" s="17">
        <f>J15+J20+J25</f>
        <v>0</v>
      </c>
      <c r="K30" s="17">
        <f t="shared" si="22"/>
        <v>0</v>
      </c>
      <c r="L30" s="17">
        <f t="shared" si="21"/>
        <v>0</v>
      </c>
      <c r="M30" s="17">
        <f t="shared" si="21"/>
        <v>0</v>
      </c>
    </row>
    <row r="31" spans="1:13" ht="83.45" customHeight="1" x14ac:dyDescent="0.25">
      <c r="A31" s="11">
        <v>5</v>
      </c>
      <c r="B31" s="22" t="s">
        <v>43</v>
      </c>
      <c r="C31" s="23" t="s">
        <v>44</v>
      </c>
      <c r="D31" s="14">
        <f>F31</f>
        <v>29438.112506721831</v>
      </c>
      <c r="E31" s="14"/>
      <c r="F31" s="14">
        <f>[54]Д4!$T$65</f>
        <v>29438.112506721831</v>
      </c>
      <c r="G31" s="14" t="s">
        <v>45</v>
      </c>
      <c r="H31" s="14">
        <f>[54]Д4!$T$65</f>
        <v>29438.112506721831</v>
      </c>
      <c r="I31" s="14" t="s">
        <v>45</v>
      </c>
      <c r="J31" s="14">
        <f>[54]Д4!$T$65</f>
        <v>29438.112506721831</v>
      </c>
      <c r="K31" s="14" t="s">
        <v>45</v>
      </c>
      <c r="L31" s="14">
        <f>[54]Д4!$T$65</f>
        <v>29438.112506721831</v>
      </c>
      <c r="M31" s="14" t="s">
        <v>45</v>
      </c>
    </row>
    <row r="32" spans="1:13" s="44" customFormat="1" ht="28.15" customHeight="1" x14ac:dyDescent="0.25">
      <c r="A32" s="11" t="s">
        <v>46</v>
      </c>
      <c r="B32" s="12" t="s">
        <v>47</v>
      </c>
      <c r="C32" s="23" t="s">
        <v>44</v>
      </c>
      <c r="D32" s="14">
        <f>F32+J32</f>
        <v>25325.580848488094</v>
      </c>
      <c r="E32" s="14"/>
      <c r="F32" s="14">
        <f>[54]Д6_ЦТП_ТЕ!S51</f>
        <v>3115.2697624205712</v>
      </c>
      <c r="G32" s="14" t="s">
        <v>45</v>
      </c>
      <c r="H32" s="14">
        <f>F32</f>
        <v>3115.2697624205712</v>
      </c>
      <c r="I32" s="14" t="s">
        <v>45</v>
      </c>
      <c r="J32" s="14">
        <f>[54]Д6_ТЕ!$S$51</f>
        <v>22210.311086067522</v>
      </c>
      <c r="K32" s="14" t="s">
        <v>45</v>
      </c>
      <c r="L32" s="14">
        <f>[54]Д6_ТЕ!$S$51</f>
        <v>22210.311086067522</v>
      </c>
      <c r="M32" s="14" t="s">
        <v>45</v>
      </c>
    </row>
    <row r="33" spans="1:13" ht="30" customHeight="1" x14ac:dyDescent="0.25">
      <c r="A33" s="25" t="s">
        <v>48</v>
      </c>
      <c r="B33" s="12" t="s">
        <v>49</v>
      </c>
      <c r="C33" s="23"/>
      <c r="D33" s="14">
        <f>F33+H33+J33+L33</f>
        <v>25325.580848488091</v>
      </c>
      <c r="E33" s="14"/>
      <c r="F33" s="14">
        <f>'[54]Д8.1_ТЕ_Катег'!$N$54</f>
        <v>2820.5819192611475</v>
      </c>
      <c r="G33" s="14" t="s">
        <v>45</v>
      </c>
      <c r="H33" s="14">
        <f>'[54]Д8.1_ТЕ_Катег'!$O$54</f>
        <v>294.68784315942355</v>
      </c>
      <c r="I33" s="14" t="s">
        <v>45</v>
      </c>
      <c r="J33" s="14">
        <f>'[54]Д8.1_ТЕ_Катег'!Q54</f>
        <v>21940.740536120571</v>
      </c>
      <c r="K33" s="14" t="s">
        <v>45</v>
      </c>
      <c r="L33" s="14">
        <f>'[54]Д8.1_ТЕ_Катег'!R54</f>
        <v>269.57054994694954</v>
      </c>
      <c r="M33" s="14" t="s">
        <v>45</v>
      </c>
    </row>
    <row r="34" spans="1:13" x14ac:dyDescent="0.25">
      <c r="A34" s="11" t="s">
        <v>50</v>
      </c>
      <c r="B34" s="12" t="s">
        <v>51</v>
      </c>
      <c r="C34" s="23" t="s">
        <v>52</v>
      </c>
      <c r="D34" s="14">
        <f>D29/D27*100</f>
        <v>5.662799146232433</v>
      </c>
      <c r="E34" s="14"/>
      <c r="F34" s="14">
        <f>F29/F27*100</f>
        <v>5.8907795152449287</v>
      </c>
      <c r="G34" s="14" t="s">
        <v>45</v>
      </c>
      <c r="H34" s="14">
        <f>H29/H27*100</f>
        <v>5.8951739395630209</v>
      </c>
      <c r="I34" s="14" t="s">
        <v>45</v>
      </c>
      <c r="J34" s="14"/>
      <c r="K34" s="14"/>
      <c r="L34" s="14">
        <f>L29/L27*100</f>
        <v>5.7349667274982519</v>
      </c>
      <c r="M34" s="14" t="s">
        <v>45</v>
      </c>
    </row>
    <row r="35" spans="1:13" ht="25.5" x14ac:dyDescent="0.25">
      <c r="A35" s="25" t="s">
        <v>53</v>
      </c>
      <c r="B35" s="22" t="s">
        <v>54</v>
      </c>
      <c r="C35" s="13" t="s">
        <v>16</v>
      </c>
      <c r="D35" s="14">
        <f>SUM(D36:D39)</f>
        <v>3547.4241233490993</v>
      </c>
      <c r="E35" s="14">
        <f t="shared" ref="E35" si="24">E36+E37+E38+E39</f>
        <v>277.95281295977225</v>
      </c>
      <c r="F35" s="14">
        <f>F36+F37+F38+F39</f>
        <v>1055.9966480923495</v>
      </c>
      <c r="G35" s="14">
        <f>G36+G37+G38+G39</f>
        <v>306.97888597206838</v>
      </c>
      <c r="H35" s="14" t="s">
        <v>45</v>
      </c>
      <c r="I35" s="14" t="s">
        <v>45</v>
      </c>
      <c r="J35" s="14">
        <f>J36+J37+J38+J39</f>
        <v>2491.4274752567499</v>
      </c>
      <c r="K35" s="14">
        <f>K36+K37+K38+K39</f>
        <v>267.24256088092659</v>
      </c>
      <c r="L35" s="14" t="s">
        <v>45</v>
      </c>
      <c r="M35" s="14" t="s">
        <v>45</v>
      </c>
    </row>
    <row r="36" spans="1:13" ht="25.5" x14ac:dyDescent="0.25">
      <c r="A36" s="15" t="s">
        <v>55</v>
      </c>
      <c r="B36" s="16" t="s">
        <v>27</v>
      </c>
      <c r="C36" s="10" t="s">
        <v>16</v>
      </c>
      <c r="D36" s="17">
        <f>J36+F36</f>
        <v>3218.093228068743</v>
      </c>
      <c r="E36" s="17">
        <f>D36/$D$40*1000</f>
        <v>252.14861093745682</v>
      </c>
      <c r="F36" s="17">
        <f>[54]Д7_ЦТП!S35</f>
        <v>1019.2122682056718</v>
      </c>
      <c r="G36" s="17">
        <f>F36/F$40*1000</f>
        <v>296.28564373575574</v>
      </c>
      <c r="H36" s="14" t="s">
        <v>45</v>
      </c>
      <c r="I36" s="14" t="s">
        <v>45</v>
      </c>
      <c r="J36" s="17">
        <f>[54]Д7!S35</f>
        <v>2198.880959863071</v>
      </c>
      <c r="K36" s="17">
        <f>J36/J$40*1000</f>
        <v>235.8626067273178</v>
      </c>
      <c r="L36" s="14" t="s">
        <v>45</v>
      </c>
      <c r="M36" s="14" t="s">
        <v>45</v>
      </c>
    </row>
    <row r="37" spans="1:13" ht="22.5" x14ac:dyDescent="0.25">
      <c r="A37" s="15" t="s">
        <v>56</v>
      </c>
      <c r="B37" s="16" t="s">
        <v>20</v>
      </c>
      <c r="C37" s="10" t="s">
        <v>16</v>
      </c>
      <c r="D37" s="17">
        <f>J37+F37</f>
        <v>0</v>
      </c>
      <c r="E37" s="17">
        <f t="shared" ref="E37:E39" si="25">D37/$D$40*1000</f>
        <v>0</v>
      </c>
      <c r="F37" s="17">
        <f>[54]Д7_ЦТП!S36</f>
        <v>0</v>
      </c>
      <c r="G37" s="17">
        <f>F37/F$40*1000</f>
        <v>0</v>
      </c>
      <c r="H37" s="14" t="s">
        <v>45</v>
      </c>
      <c r="I37" s="14" t="s">
        <v>45</v>
      </c>
      <c r="J37" s="17">
        <f>[54]Д7!S36</f>
        <v>0</v>
      </c>
      <c r="K37" s="17">
        <f>J37/J$40*1000</f>
        <v>0</v>
      </c>
      <c r="L37" s="14" t="s">
        <v>45</v>
      </c>
      <c r="M37" s="14" t="s">
        <v>45</v>
      </c>
    </row>
    <row r="38" spans="1:13" ht="22.5" x14ac:dyDescent="0.25">
      <c r="A38" s="15" t="s">
        <v>57</v>
      </c>
      <c r="B38" s="16" t="s">
        <v>22</v>
      </c>
      <c r="C38" s="10" t="s">
        <v>16</v>
      </c>
      <c r="D38" s="17">
        <f>J38+F38</f>
        <v>329.33089528035657</v>
      </c>
      <c r="E38" s="17">
        <f t="shared" si="25"/>
        <v>25.804202022315405</v>
      </c>
      <c r="F38" s="17">
        <f>[54]Д7_ЦТП!S38</f>
        <v>36.784379886677712</v>
      </c>
      <c r="G38" s="17">
        <f>F38/F$40*1000</f>
        <v>10.693242236312637</v>
      </c>
      <c r="H38" s="14" t="s">
        <v>45</v>
      </c>
      <c r="I38" s="14" t="s">
        <v>45</v>
      </c>
      <c r="J38" s="17">
        <f>[54]Д7!S38</f>
        <v>292.54651539367887</v>
      </c>
      <c r="K38" s="17">
        <f>J38/J$40*1000</f>
        <v>31.379954153608807</v>
      </c>
      <c r="L38" s="14" t="s">
        <v>45</v>
      </c>
      <c r="M38" s="14" t="s">
        <v>45</v>
      </c>
    </row>
    <row r="39" spans="1:13" ht="22.5" x14ac:dyDescent="0.25">
      <c r="A39" s="15" t="s">
        <v>58</v>
      </c>
      <c r="B39" s="16" t="s">
        <v>24</v>
      </c>
      <c r="C39" s="10" t="s">
        <v>16</v>
      </c>
      <c r="D39" s="17">
        <f>J39+F39</f>
        <v>0</v>
      </c>
      <c r="E39" s="17">
        <f t="shared" si="25"/>
        <v>0</v>
      </c>
      <c r="F39" s="17">
        <f>[54]Д7_ЦТП!S37</f>
        <v>0</v>
      </c>
      <c r="G39" s="17">
        <f>F39/F$40*1000</f>
        <v>0</v>
      </c>
      <c r="H39" s="14" t="s">
        <v>45</v>
      </c>
      <c r="I39" s="14" t="s">
        <v>45</v>
      </c>
      <c r="J39" s="17">
        <f>[54]Д7!S37</f>
        <v>0</v>
      </c>
      <c r="K39" s="17">
        <f>J39/J$40*1000</f>
        <v>0</v>
      </c>
      <c r="L39" s="14" t="s">
        <v>45</v>
      </c>
      <c r="M39" s="14" t="s">
        <v>45</v>
      </c>
    </row>
    <row r="40" spans="1:13" ht="25.5" x14ac:dyDescent="0.25">
      <c r="A40" s="25" t="s">
        <v>59</v>
      </c>
      <c r="B40" s="22" t="s">
        <v>60</v>
      </c>
      <c r="C40" s="23" t="s">
        <v>44</v>
      </c>
      <c r="D40" s="14">
        <f>J40+F40</f>
        <v>12762.684736212812</v>
      </c>
      <c r="E40" s="14" t="s">
        <v>45</v>
      </c>
      <c r="F40" s="14">
        <f>[54]Д7_ЦТП!S43</f>
        <v>3439.9650801665666</v>
      </c>
      <c r="G40" s="14" t="s">
        <v>45</v>
      </c>
      <c r="H40" s="14" t="s">
        <v>45</v>
      </c>
      <c r="I40" s="14" t="s">
        <v>45</v>
      </c>
      <c r="J40" s="14">
        <f>[54]Д7!S43</f>
        <v>9322.7196560462453</v>
      </c>
      <c r="K40" s="14" t="s">
        <v>45</v>
      </c>
      <c r="L40" s="14" t="s">
        <v>45</v>
      </c>
      <c r="M40" s="14" t="s">
        <v>45</v>
      </c>
    </row>
    <row r="41" spans="1:13" x14ac:dyDescent="0.25">
      <c r="A41" s="27"/>
      <c r="B41" s="28"/>
      <c r="C41" s="3"/>
      <c r="D41" s="3"/>
      <c r="E41" s="3"/>
      <c r="F41" s="3"/>
      <c r="G41" s="3"/>
      <c r="H41" s="3"/>
      <c r="I41" s="3"/>
      <c r="J41" s="3"/>
      <c r="K41" s="3"/>
    </row>
    <row r="42" spans="1:13" ht="10.5" customHeight="1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3" s="48" customFormat="1" ht="17.25" customHeight="1" x14ac:dyDescent="0.3">
      <c r="A43" s="45"/>
      <c r="B43" s="46" t="s">
        <v>61</v>
      </c>
      <c r="C43" s="376" t="s">
        <v>62</v>
      </c>
      <c r="D43" s="376"/>
      <c r="E43" s="376"/>
      <c r="F43" s="380" t="s">
        <v>63</v>
      </c>
      <c r="G43" s="380"/>
      <c r="H43" s="380"/>
      <c r="I43" s="47"/>
      <c r="J43" s="47"/>
      <c r="K43" s="47"/>
    </row>
    <row r="44" spans="1:13" ht="13.5" customHeight="1" x14ac:dyDescent="0.25">
      <c r="A44" s="1"/>
      <c r="B44" s="49"/>
      <c r="C44" s="379" t="s">
        <v>64</v>
      </c>
      <c r="D44" s="379"/>
      <c r="E44" s="379"/>
      <c r="F44" s="379"/>
      <c r="G44" s="379"/>
      <c r="H44" s="379"/>
      <c r="I44" s="50"/>
      <c r="J44" s="50"/>
      <c r="K44" s="50"/>
    </row>
    <row r="47" spans="1:13" x14ac:dyDescent="0.25">
      <c r="E47" s="52"/>
    </row>
  </sheetData>
  <mergeCells count="19">
    <mergeCell ref="I1:M1"/>
    <mergeCell ref="A2:M2"/>
    <mergeCell ref="B3:M3"/>
    <mergeCell ref="B4:M4"/>
    <mergeCell ref="A6:A9"/>
    <mergeCell ref="B6:B9"/>
    <mergeCell ref="C6:C9"/>
    <mergeCell ref="D6:E8"/>
    <mergeCell ref="F6:M6"/>
    <mergeCell ref="F7:I7"/>
    <mergeCell ref="C44:E44"/>
    <mergeCell ref="F44:H44"/>
    <mergeCell ref="J7:M7"/>
    <mergeCell ref="F8:G8"/>
    <mergeCell ref="H8:I8"/>
    <mergeCell ref="J8:K8"/>
    <mergeCell ref="L8:M8"/>
    <mergeCell ref="C43:E43"/>
    <mergeCell ref="F43:H43"/>
  </mergeCells>
  <conditionalFormatting sqref="B1">
    <cfRule type="containsText" dxfId="134" priority="17" operator="containsText" text="Для корек">
      <formula>NOT(ISERROR(SEARCH("Для корек",B1)))</formula>
    </cfRule>
  </conditionalFormatting>
  <conditionalFormatting sqref="D35:G40 J35:M40 D34:K34 D32:I32 D16:I25 D11:K15 D26:K31 E33:J33">
    <cfRule type="expression" dxfId="133" priority="16">
      <formula>D11="ПОМИЛКА"</formula>
    </cfRule>
  </conditionalFormatting>
  <conditionalFormatting sqref="L11:M11 M17:M20 L26:M30 L16:M16 M12:M15 L33:M33 M31:M32">
    <cfRule type="expression" dxfId="132" priority="15">
      <formula>L11="ПОМИЛКА"</formula>
    </cfRule>
  </conditionalFormatting>
  <conditionalFormatting sqref="L34:M34">
    <cfRule type="expression" dxfId="131" priority="14">
      <formula>L34="ПОМИЛКА"</formula>
    </cfRule>
  </conditionalFormatting>
  <conditionalFormatting sqref="J16:K16 K17:K20">
    <cfRule type="expression" dxfId="130" priority="12">
      <formula>J16="ПОМИЛКА"</formula>
    </cfRule>
  </conditionalFormatting>
  <conditionalFormatting sqref="H35:M40">
    <cfRule type="expression" dxfId="129" priority="13">
      <formula>H35="ПОМИЛКА"</formula>
    </cfRule>
  </conditionalFormatting>
  <conditionalFormatting sqref="D33">
    <cfRule type="expression" dxfId="128" priority="8">
      <formula>D33="ПОМИЛКА"</formula>
    </cfRule>
  </conditionalFormatting>
  <conditionalFormatting sqref="K32:K33">
    <cfRule type="expression" dxfId="127" priority="11">
      <formula>K32="ПОМИЛКА"</formula>
    </cfRule>
  </conditionalFormatting>
  <conditionalFormatting sqref="J21:K21">
    <cfRule type="expression" dxfId="126" priority="10">
      <formula>J21="ПОМИЛКА"</formula>
    </cfRule>
  </conditionalFormatting>
  <conditionalFormatting sqref="L21:M21">
    <cfRule type="expression" dxfId="125" priority="9">
      <formula>L21="ПОМИЛКА"</formula>
    </cfRule>
  </conditionalFormatting>
  <conditionalFormatting sqref="J22:K25">
    <cfRule type="expression" dxfId="124" priority="7">
      <formula>J22="ПОМИЛКА"</formula>
    </cfRule>
  </conditionalFormatting>
  <conditionalFormatting sqref="L22:M25">
    <cfRule type="expression" dxfId="123" priority="6">
      <formula>L22="ПОМИЛКА"</formula>
    </cfRule>
  </conditionalFormatting>
  <conditionalFormatting sqref="L32 J32">
    <cfRule type="expression" dxfId="122" priority="1">
      <formula>J32="ПОМИЛКА"</formula>
    </cfRule>
  </conditionalFormatting>
  <conditionalFormatting sqref="L12:L15">
    <cfRule type="expression" dxfId="121" priority="5">
      <formula>L12="ПОМИЛКА"</formula>
    </cfRule>
  </conditionalFormatting>
  <conditionalFormatting sqref="J17:J20">
    <cfRule type="expression" dxfId="120" priority="4">
      <formula>J17="ПОМИЛКА"</formula>
    </cfRule>
  </conditionalFormatting>
  <conditionalFormatting sqref="L17:L20">
    <cfRule type="expression" dxfId="119" priority="3">
      <formula>L17="ПОМИЛКА"</formula>
    </cfRule>
  </conditionalFormatting>
  <conditionalFormatting sqref="L31">
    <cfRule type="expression" dxfId="118" priority="2">
      <formula>L31="ПОМИЛКА"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3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P51"/>
  <sheetViews>
    <sheetView view="pageBreakPreview" topLeftCell="A16" zoomScale="115" zoomScaleNormal="90" zoomScaleSheetLayoutView="115" workbookViewId="0">
      <selection activeCell="A43" sqref="A43:XFD43"/>
    </sheetView>
  </sheetViews>
  <sheetFormatPr defaultColWidth="9.140625" defaultRowHeight="15" x14ac:dyDescent="0.25"/>
  <cols>
    <col min="1" max="1" width="4" style="6" customWidth="1"/>
    <col min="2" max="2" width="69.42578125" style="6" customWidth="1"/>
    <col min="3" max="3" width="11.5703125" style="6" hidden="1" customWidth="1"/>
    <col min="4" max="4" width="9.7109375" style="6" hidden="1" customWidth="1"/>
    <col min="5" max="5" width="12.42578125" style="6" hidden="1" customWidth="1"/>
    <col min="6" max="6" width="9.7109375" style="6" hidden="1" customWidth="1"/>
    <col min="7" max="7" width="12.42578125" style="6" hidden="1" customWidth="1"/>
    <col min="8" max="8" width="9.7109375" style="6" hidden="1" customWidth="1"/>
    <col min="9" max="9" width="12.42578125" style="6" hidden="1" customWidth="1"/>
    <col min="10" max="10" width="9.7109375" style="6" hidden="1" customWidth="1"/>
    <col min="11" max="11" width="15.7109375" style="6" hidden="1" customWidth="1"/>
    <col min="12" max="12" width="9.7109375" style="6" hidden="1" customWidth="1"/>
    <col min="13" max="13" width="19.5703125" style="6" customWidth="1"/>
    <col min="14" max="14" width="11" style="6" customWidth="1"/>
    <col min="15" max="15" width="14.5703125" style="6" customWidth="1"/>
    <col min="16" max="16" width="10.85546875" style="6" customWidth="1"/>
    <col min="17" max="18" width="13.42578125" style="6" customWidth="1"/>
    <col min="19" max="16384" width="9.140625" style="6"/>
  </cols>
  <sheetData>
    <row r="1" spans="1:16" ht="57" customHeight="1" x14ac:dyDescent="0.25">
      <c r="A1" s="1"/>
      <c r="B1" s="2"/>
      <c r="C1" s="4"/>
      <c r="D1" s="4"/>
      <c r="E1" s="3"/>
      <c r="F1" s="53"/>
      <c r="G1" s="5"/>
      <c r="H1" s="5"/>
      <c r="I1" s="5"/>
      <c r="J1" s="357"/>
      <c r="K1" s="357"/>
      <c r="L1" s="357"/>
      <c r="M1" s="358" t="s">
        <v>69</v>
      </c>
      <c r="N1" s="358"/>
      <c r="O1" s="358"/>
      <c r="P1" s="358"/>
    </row>
    <row r="2" spans="1:16" ht="33.75" customHeight="1" x14ac:dyDescent="0.25">
      <c r="A2" s="1"/>
      <c r="B2" s="384" t="s">
        <v>70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17.25" customHeight="1" x14ac:dyDescent="0.25">
      <c r="A3" s="1"/>
      <c r="B3" s="385" t="str">
        <f>'[54]1_Елементи витрат'!A3</f>
        <v>КПТМ "Черкаситеплокомуненерго"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ht="12.75" customHeight="1" x14ac:dyDescent="0.25">
      <c r="A4" s="1"/>
      <c r="B4" s="361" t="s">
        <v>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1:16" x14ac:dyDescent="0.25">
      <c r="A5" s="1"/>
      <c r="B5" s="3"/>
      <c r="C5" s="3"/>
      <c r="D5" s="3"/>
      <c r="E5" s="3"/>
      <c r="F5" s="3"/>
      <c r="G5" s="3"/>
      <c r="H5" s="7"/>
      <c r="I5" s="7"/>
      <c r="J5" s="7"/>
      <c r="K5" s="7"/>
      <c r="P5" s="8" t="s">
        <v>3</v>
      </c>
    </row>
    <row r="6" spans="1:16" ht="20.25" customHeight="1" x14ac:dyDescent="0.25">
      <c r="A6" s="362" t="s">
        <v>4</v>
      </c>
      <c r="B6" s="365" t="s">
        <v>5</v>
      </c>
      <c r="C6" s="386" t="s">
        <v>7</v>
      </c>
      <c r="D6" s="387"/>
      <c r="E6" s="374" t="s">
        <v>8</v>
      </c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</row>
    <row r="7" spans="1:16" ht="86.25" customHeight="1" x14ac:dyDescent="0.25">
      <c r="A7" s="363"/>
      <c r="B7" s="366"/>
      <c r="C7" s="388"/>
      <c r="D7" s="389"/>
      <c r="E7" s="381" t="s">
        <v>71</v>
      </c>
      <c r="F7" s="382"/>
      <c r="G7" s="381" t="s">
        <v>72</v>
      </c>
      <c r="H7" s="382"/>
      <c r="I7" s="381" t="s">
        <v>73</v>
      </c>
      <c r="J7" s="382"/>
      <c r="K7" s="381" t="s">
        <v>74</v>
      </c>
      <c r="L7" s="382"/>
      <c r="M7" s="381" t="s">
        <v>75</v>
      </c>
      <c r="N7" s="382"/>
      <c r="O7" s="381" t="s">
        <v>76</v>
      </c>
      <c r="P7" s="382"/>
    </row>
    <row r="8" spans="1:16" ht="21.75" customHeight="1" x14ac:dyDescent="0.25">
      <c r="A8" s="364"/>
      <c r="B8" s="367"/>
      <c r="C8" s="9" t="s">
        <v>13</v>
      </c>
      <c r="D8" s="10" t="s">
        <v>14</v>
      </c>
      <c r="E8" s="9" t="s">
        <v>13</v>
      </c>
      <c r="F8" s="10" t="s">
        <v>14</v>
      </c>
      <c r="G8" s="10" t="s">
        <v>13</v>
      </c>
      <c r="H8" s="10" t="s">
        <v>14</v>
      </c>
      <c r="I8" s="10" t="s">
        <v>13</v>
      </c>
      <c r="J8" s="10" t="s">
        <v>14</v>
      </c>
      <c r="K8" s="10" t="s">
        <v>13</v>
      </c>
      <c r="L8" s="10" t="s">
        <v>14</v>
      </c>
      <c r="M8" s="10" t="s">
        <v>13</v>
      </c>
      <c r="N8" s="10" t="s">
        <v>14</v>
      </c>
      <c r="O8" s="10" t="s">
        <v>13</v>
      </c>
      <c r="P8" s="10" t="s">
        <v>14</v>
      </c>
    </row>
    <row r="9" spans="1:16" ht="12.75" customHeight="1" x14ac:dyDescent="0.25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  <c r="K9" s="10">
        <v>12</v>
      </c>
      <c r="L9" s="10">
        <v>13</v>
      </c>
      <c r="M9" s="10">
        <v>3</v>
      </c>
      <c r="N9" s="10">
        <v>4</v>
      </c>
      <c r="O9" s="10">
        <v>5</v>
      </c>
      <c r="P9" s="10">
        <v>6</v>
      </c>
    </row>
    <row r="10" spans="1:16" x14ac:dyDescent="0.25">
      <c r="A10" s="11">
        <v>1</v>
      </c>
      <c r="B10" s="12" t="s">
        <v>15</v>
      </c>
      <c r="C10" s="14">
        <f>SUM(C11:C14)</f>
        <v>617.45035691935016</v>
      </c>
      <c r="D10" s="14">
        <f>F10</f>
        <v>2425.34</v>
      </c>
      <c r="E10" s="14">
        <f>E11+E12+E13+E14</f>
        <v>617.45035691935016</v>
      </c>
      <c r="F10" s="14">
        <f>ROUND(F11+F12+F13+F14,2)</f>
        <v>2425.34</v>
      </c>
      <c r="G10" s="14">
        <f t="shared" ref="G10:I10" si="0">G11+G12+G13+G14</f>
        <v>617.45035691935016</v>
      </c>
      <c r="H10" s="14">
        <f>ROUND(H11+H12+H13+H14,2)</f>
        <v>2425.34</v>
      </c>
      <c r="I10" s="14">
        <f t="shared" si="0"/>
        <v>617.45035691935016</v>
      </c>
      <c r="J10" s="14">
        <f>ROUND(J11+J12+J13+J14,2)</f>
        <v>2425.34</v>
      </c>
      <c r="K10" s="14" t="e">
        <f>O11+O12+O13+O14</f>
        <v>#VALUE!</v>
      </c>
      <c r="L10" s="14">
        <f>ROUND(L11+L12+L13+L14,2)</f>
        <v>2425.34</v>
      </c>
      <c r="M10" s="14">
        <f t="shared" ref="M10" si="1">M11+M12+M13+M14</f>
        <v>617.45035691935016</v>
      </c>
      <c r="N10" s="14">
        <f>ROUND(N11+N12+N13+N14,2)</f>
        <v>2425.34</v>
      </c>
      <c r="O10" s="17" t="s">
        <v>77</v>
      </c>
      <c r="P10" s="17" t="s">
        <v>77</v>
      </c>
    </row>
    <row r="11" spans="1:16" x14ac:dyDescent="0.25">
      <c r="A11" s="15" t="s">
        <v>17</v>
      </c>
      <c r="B11" s="16" t="s">
        <v>18</v>
      </c>
      <c r="C11" s="17">
        <f>E11</f>
        <v>577.06940600973508</v>
      </c>
      <c r="D11" s="17">
        <f>F11</f>
        <v>2266.7253026422613</v>
      </c>
      <c r="E11" s="17">
        <f>[54]Д4!X56</f>
        <v>577.06940600973508</v>
      </c>
      <c r="F11" s="17">
        <f>E11/E$30*1000</f>
        <v>2266.7253026422613</v>
      </c>
      <c r="G11" s="17">
        <f>E11</f>
        <v>577.06940600973508</v>
      </c>
      <c r="H11" s="17">
        <f>G11/G$30*1000</f>
        <v>2266.7253026422613</v>
      </c>
      <c r="I11" s="17">
        <f>E11</f>
        <v>577.06940600973508</v>
      </c>
      <c r="J11" s="17">
        <f>I11/I$30*1000</f>
        <v>2266.7253026422613</v>
      </c>
      <c r="K11" s="17">
        <f>E11</f>
        <v>577.06940600973508</v>
      </c>
      <c r="L11" s="17">
        <f>K11/K$30*1000</f>
        <v>2266.7253026422613</v>
      </c>
      <c r="M11" s="17">
        <f>G11</f>
        <v>577.06940600973508</v>
      </c>
      <c r="N11" s="17">
        <f>M11/M$30*1000</f>
        <v>2266.7253026422613</v>
      </c>
      <c r="O11" s="17" t="s">
        <v>77</v>
      </c>
      <c r="P11" s="17" t="s">
        <v>77</v>
      </c>
    </row>
    <row r="12" spans="1:16" x14ac:dyDescent="0.25">
      <c r="A12" s="15" t="s">
        <v>19</v>
      </c>
      <c r="B12" s="16" t="s">
        <v>20</v>
      </c>
      <c r="C12" s="17">
        <f t="shared" ref="C12:D14" si="2">E12</f>
        <v>0</v>
      </c>
      <c r="D12" s="17">
        <f t="shared" si="2"/>
        <v>0</v>
      </c>
      <c r="E12" s="17">
        <f>[54]Д4!X57</f>
        <v>0</v>
      </c>
      <c r="F12" s="17">
        <f>E12/E$30*1000</f>
        <v>0</v>
      </c>
      <c r="G12" s="17">
        <f t="shared" ref="G12:G14" si="3">E12</f>
        <v>0</v>
      </c>
      <c r="H12" s="17">
        <f>G12/G$30*1000</f>
        <v>0</v>
      </c>
      <c r="I12" s="17">
        <f t="shared" ref="I12:I14" si="4">E12</f>
        <v>0</v>
      </c>
      <c r="J12" s="17">
        <f t="shared" ref="J12:J14" si="5">I12/I$30*1000</f>
        <v>0</v>
      </c>
      <c r="K12" s="17">
        <f t="shared" ref="K12:K14" si="6">E12</f>
        <v>0</v>
      </c>
      <c r="L12" s="17">
        <f>K12/K$30*1000</f>
        <v>0</v>
      </c>
      <c r="M12" s="17">
        <f>G12</f>
        <v>0</v>
      </c>
      <c r="N12" s="17">
        <f t="shared" ref="N12:N14" si="7">M12/M$30*1000</f>
        <v>0</v>
      </c>
      <c r="O12" s="17" t="s">
        <v>77</v>
      </c>
      <c r="P12" s="17" t="s">
        <v>77</v>
      </c>
    </row>
    <row r="13" spans="1:16" x14ac:dyDescent="0.25">
      <c r="A13" s="15" t="s">
        <v>21</v>
      </c>
      <c r="B13" s="16" t="s">
        <v>22</v>
      </c>
      <c r="C13" s="17">
        <f t="shared" si="2"/>
        <v>40.380950909615123</v>
      </c>
      <c r="D13" s="17">
        <f t="shared" si="2"/>
        <v>158.61614256160286</v>
      </c>
      <c r="E13" s="17">
        <f>[54]Д4!X59</f>
        <v>40.380950909615123</v>
      </c>
      <c r="F13" s="17">
        <f>E13/E$30*1000</f>
        <v>158.61614256160286</v>
      </c>
      <c r="G13" s="17">
        <f t="shared" si="3"/>
        <v>40.380950909615123</v>
      </c>
      <c r="H13" s="17">
        <f>G13/G$30*1000</f>
        <v>158.61614256160286</v>
      </c>
      <c r="I13" s="17">
        <f t="shared" si="4"/>
        <v>40.380950909615123</v>
      </c>
      <c r="J13" s="17">
        <f t="shared" si="5"/>
        <v>158.61614256160286</v>
      </c>
      <c r="K13" s="17">
        <f t="shared" si="6"/>
        <v>40.380950909615123</v>
      </c>
      <c r="L13" s="17">
        <f>K13/K$30*1000</f>
        <v>158.61614256160286</v>
      </c>
      <c r="M13" s="17">
        <f>G13</f>
        <v>40.380950909615123</v>
      </c>
      <c r="N13" s="17">
        <f t="shared" si="7"/>
        <v>158.61614256160286</v>
      </c>
      <c r="O13" s="17" t="s">
        <v>77</v>
      </c>
      <c r="P13" s="17" t="s">
        <v>77</v>
      </c>
    </row>
    <row r="14" spans="1:16" x14ac:dyDescent="0.25">
      <c r="A14" s="15" t="s">
        <v>23</v>
      </c>
      <c r="B14" s="16" t="s">
        <v>24</v>
      </c>
      <c r="C14" s="17">
        <f t="shared" si="2"/>
        <v>0</v>
      </c>
      <c r="D14" s="17">
        <f t="shared" si="2"/>
        <v>0</v>
      </c>
      <c r="E14" s="17">
        <f>[54]Д4!X58</f>
        <v>0</v>
      </c>
      <c r="F14" s="17">
        <f>E14/E$30*1000</f>
        <v>0</v>
      </c>
      <c r="G14" s="17">
        <f t="shared" si="3"/>
        <v>0</v>
      </c>
      <c r="H14" s="17">
        <f>G14/G$30*1000</f>
        <v>0</v>
      </c>
      <c r="I14" s="17">
        <f t="shared" si="4"/>
        <v>0</v>
      </c>
      <c r="J14" s="17">
        <f t="shared" si="5"/>
        <v>0</v>
      </c>
      <c r="K14" s="17">
        <f t="shared" si="6"/>
        <v>0</v>
      </c>
      <c r="L14" s="17">
        <f>K14/K$30*1000</f>
        <v>0</v>
      </c>
      <c r="M14" s="17">
        <f>G14</f>
        <v>0</v>
      </c>
      <c r="N14" s="17">
        <f t="shared" si="7"/>
        <v>0</v>
      </c>
      <c r="O14" s="17" t="s">
        <v>77</v>
      </c>
      <c r="P14" s="17" t="s">
        <v>77</v>
      </c>
    </row>
    <row r="15" spans="1:16" x14ac:dyDescent="0.25">
      <c r="A15" s="11">
        <v>2</v>
      </c>
      <c r="B15" s="12" t="s">
        <v>25</v>
      </c>
      <c r="C15" s="14">
        <f>C16+C17+C18+C19</f>
        <v>96.830217425028877</v>
      </c>
      <c r="D15" s="14">
        <f>ROUND(D16+D17+D18+D19,2)</f>
        <v>435.64</v>
      </c>
      <c r="E15" s="14">
        <f>E16+E17+E18+E19</f>
        <v>96.830217425028877</v>
      </c>
      <c r="F15" s="14">
        <f>ROUND(F16+F17+F18+F19,2)</f>
        <v>435.64</v>
      </c>
      <c r="G15" s="14">
        <f t="shared" ref="G15" si="8">G16+G17+G18+G19</f>
        <v>96.830217425028877</v>
      </c>
      <c r="H15" s="14">
        <f>ROUND(H16+H17+H18+H19,2)</f>
        <v>435.64</v>
      </c>
      <c r="I15" s="20">
        <f t="shared" ref="I15" si="9">I16+I17+I18+I19</f>
        <v>0</v>
      </c>
      <c r="J15" s="20" t="e">
        <f>ROUND(J16+J17+J18+J19,2)</f>
        <v>#DIV/0!</v>
      </c>
      <c r="K15" s="20">
        <f>K16+K17+K18+K19</f>
        <v>0</v>
      </c>
      <c r="L15" s="20" t="e">
        <f>ROUND(L16+L17+L18+L19,2)</f>
        <v>#DIV/0!</v>
      </c>
      <c r="M15" s="14">
        <f t="shared" ref="M15" si="10">M16+M17+M18+M19</f>
        <v>96.830217425028877</v>
      </c>
      <c r="N15" s="14">
        <f>ROUND(N16+N17+N18+N19,2)</f>
        <v>435.64</v>
      </c>
      <c r="O15" s="17" t="s">
        <v>77</v>
      </c>
      <c r="P15" s="17" t="s">
        <v>77</v>
      </c>
    </row>
    <row r="16" spans="1:16" x14ac:dyDescent="0.25">
      <c r="A16" s="15" t="s">
        <v>26</v>
      </c>
      <c r="B16" s="16" t="s">
        <v>27</v>
      </c>
      <c r="C16" s="17">
        <f>[54]Д6_ТЕ!W40+[54]Д6_ЦТП_ТЕ!W40</f>
        <v>91.411215356286803</v>
      </c>
      <c r="D16" s="17">
        <f>C16/$C$31*1000</f>
        <v>411.25611669780125</v>
      </c>
      <c r="E16" s="17">
        <f>[54]Д6_ТЕ!$W$40</f>
        <v>91.411215356286803</v>
      </c>
      <c r="F16" s="17">
        <f>E16/E$31*1000</f>
        <v>411.25611669780125</v>
      </c>
      <c r="G16" s="17">
        <f>E16</f>
        <v>91.411215356286803</v>
      </c>
      <c r="H16" s="17">
        <f>G16/G$31*1000</f>
        <v>411.25611669780125</v>
      </c>
      <c r="I16" s="26">
        <f>[54]Д6_ЦТП_ТЕ!$W$40</f>
        <v>0</v>
      </c>
      <c r="J16" s="26" t="e">
        <f>I16/I$31*1000</f>
        <v>#DIV/0!</v>
      </c>
      <c r="K16" s="26">
        <f>[54]Д6_ЦТП_ТЕ!$W$40</f>
        <v>0</v>
      </c>
      <c r="L16" s="26" t="e">
        <f>K16/K$31*1000</f>
        <v>#DIV/0!</v>
      </c>
      <c r="M16" s="17">
        <f>[54]Д6_ТЕ!$W$40</f>
        <v>91.411215356286803</v>
      </c>
      <c r="N16" s="17">
        <f>M16/M$31*1000</f>
        <v>411.25611669780125</v>
      </c>
      <c r="O16" s="17" t="s">
        <v>77</v>
      </c>
      <c r="P16" s="17" t="s">
        <v>77</v>
      </c>
    </row>
    <row r="17" spans="1:16" x14ac:dyDescent="0.25">
      <c r="A17" s="15" t="s">
        <v>28</v>
      </c>
      <c r="B17" s="16" t="s">
        <v>20</v>
      </c>
      <c r="C17" s="17">
        <f>[54]Д6_ТЕ!W41+[54]Д6_ЦТП_ТЕ!W41</f>
        <v>0</v>
      </c>
      <c r="D17" s="17">
        <f t="shared" ref="D17:D19" si="11">C17/$C$31*1000</f>
        <v>0</v>
      </c>
      <c r="E17" s="17">
        <f>[54]Д6_ТЕ!$W$41</f>
        <v>0</v>
      </c>
      <c r="F17" s="17">
        <f t="shared" ref="F17:H19" si="12">E17/E$31*1000</f>
        <v>0</v>
      </c>
      <c r="G17" s="17">
        <f t="shared" ref="G17:G19" si="13">E17</f>
        <v>0</v>
      </c>
      <c r="H17" s="17">
        <f t="shared" si="12"/>
        <v>0</v>
      </c>
      <c r="I17" s="26">
        <f>[54]Д6_ЦТП_ТЕ!$W$41</f>
        <v>0</v>
      </c>
      <c r="J17" s="26" t="e">
        <f t="shared" ref="J17:J19" si="14">I17/I$31*1000</f>
        <v>#DIV/0!</v>
      </c>
      <c r="K17" s="26">
        <f>[54]Д6_ЦТП_ТЕ!$W$41</f>
        <v>0</v>
      </c>
      <c r="L17" s="26" t="e">
        <f>K17/K$31*1000</f>
        <v>#DIV/0!</v>
      </c>
      <c r="M17" s="17">
        <f>[54]Д6_ТЕ!$W$41</f>
        <v>0</v>
      </c>
      <c r="N17" s="17">
        <f t="shared" ref="N17:N19" si="15">M17/M$31*1000</f>
        <v>0</v>
      </c>
      <c r="O17" s="17" t="s">
        <v>77</v>
      </c>
      <c r="P17" s="17" t="s">
        <v>77</v>
      </c>
    </row>
    <row r="18" spans="1:16" x14ac:dyDescent="0.25">
      <c r="A18" s="15" t="s">
        <v>29</v>
      </c>
      <c r="B18" s="16" t="s">
        <v>22</v>
      </c>
      <c r="C18" s="17">
        <f>[54]Д6_ТЕ!W43+[54]Д6_ЦТП_ТЕ!W43</f>
        <v>5.4190020687420803</v>
      </c>
      <c r="D18" s="17">
        <f t="shared" si="11"/>
        <v>24.379915948846943</v>
      </c>
      <c r="E18" s="17">
        <f>[54]Д6_ТЕ!$W$43</f>
        <v>5.4190020687420803</v>
      </c>
      <c r="F18" s="17">
        <f t="shared" si="12"/>
        <v>24.379915948846943</v>
      </c>
      <c r="G18" s="17">
        <f t="shared" si="13"/>
        <v>5.4190020687420803</v>
      </c>
      <c r="H18" s="17">
        <f t="shared" si="12"/>
        <v>24.379915948846943</v>
      </c>
      <c r="I18" s="26">
        <f>[54]Д6_ЦТП_ТЕ!$W$43</f>
        <v>0</v>
      </c>
      <c r="J18" s="26" t="e">
        <f t="shared" si="14"/>
        <v>#DIV/0!</v>
      </c>
      <c r="K18" s="26">
        <f>[54]Д6_ЦТП_ТЕ!$W$43</f>
        <v>0</v>
      </c>
      <c r="L18" s="26" t="e">
        <f>K18/K$31*1000</f>
        <v>#DIV/0!</v>
      </c>
      <c r="M18" s="17">
        <f>[54]Д6_ТЕ!$W$43</f>
        <v>5.4190020687420803</v>
      </c>
      <c r="N18" s="17">
        <f t="shared" si="15"/>
        <v>24.379915948846943</v>
      </c>
      <c r="O18" s="17" t="s">
        <v>77</v>
      </c>
      <c r="P18" s="17" t="s">
        <v>77</v>
      </c>
    </row>
    <row r="19" spans="1:16" x14ac:dyDescent="0.25">
      <c r="A19" s="15" t="s">
        <v>30</v>
      </c>
      <c r="B19" s="16" t="s">
        <v>24</v>
      </c>
      <c r="C19" s="17">
        <f>[54]Д6_ТЕ!W42+[54]Д6_ЦТП_ТЕ!W42</f>
        <v>0</v>
      </c>
      <c r="D19" s="17">
        <f t="shared" si="11"/>
        <v>0</v>
      </c>
      <c r="E19" s="17">
        <f>[54]Д6_ТЕ!$W$42</f>
        <v>0</v>
      </c>
      <c r="F19" s="17">
        <f t="shared" si="12"/>
        <v>0</v>
      </c>
      <c r="G19" s="17">
        <f t="shared" si="13"/>
        <v>0</v>
      </c>
      <c r="H19" s="17">
        <f t="shared" si="12"/>
        <v>0</v>
      </c>
      <c r="I19" s="26">
        <f>[54]Д6_ЦТП_ТЕ!$W$42</f>
        <v>0</v>
      </c>
      <c r="J19" s="26" t="e">
        <f t="shared" si="14"/>
        <v>#DIV/0!</v>
      </c>
      <c r="K19" s="26">
        <f>[54]Д6_ЦТП_ТЕ!$S$42</f>
        <v>0</v>
      </c>
      <c r="L19" s="26" t="e">
        <f>K19/K$31*1000</f>
        <v>#DIV/0!</v>
      </c>
      <c r="M19" s="17">
        <f>[54]Д6_ТЕ!$W$42</f>
        <v>0</v>
      </c>
      <c r="N19" s="17">
        <f t="shared" si="15"/>
        <v>0</v>
      </c>
      <c r="O19" s="17" t="s">
        <v>77</v>
      </c>
      <c r="P19" s="17" t="s">
        <v>77</v>
      </c>
    </row>
    <row r="20" spans="1:16" x14ac:dyDescent="0.25">
      <c r="A20" s="11">
        <v>3</v>
      </c>
      <c r="B20" s="12" t="s">
        <v>31</v>
      </c>
      <c r="C20" s="14" t="e">
        <f>SUM(C21:C24)</f>
        <v>#REF!</v>
      </c>
      <c r="D20" s="14" t="e">
        <f>ROUND(D21+D22+D23+D24,2)</f>
        <v>#REF!</v>
      </c>
      <c r="E20" s="20">
        <f>E21+E22+E23+E24</f>
        <v>0</v>
      </c>
      <c r="F20" s="20" t="e">
        <f>ROUND(F21+F22+F23+F24,2)</f>
        <v>#DIV/0!</v>
      </c>
      <c r="G20" s="20">
        <f t="shared" ref="G20" si="16">G21+G22+G23+G24</f>
        <v>0</v>
      </c>
      <c r="H20" s="20" t="e">
        <f>ROUND(H21+H22+H23+H24,2)</f>
        <v>#DIV/0!</v>
      </c>
      <c r="I20" s="20">
        <f t="shared" ref="I20" si="17">I21+I22+I23+I24</f>
        <v>0</v>
      </c>
      <c r="J20" s="20" t="e">
        <f>ROUND(J21+J22+J23+J24,2)</f>
        <v>#DIV/0!</v>
      </c>
      <c r="K20" s="20" t="e">
        <f>O21+O22+O23+O24</f>
        <v>#VALUE!</v>
      </c>
      <c r="L20" s="20" t="e">
        <f>ROUND(L21+L22+L23+L24,2)</f>
        <v>#DIV/0!</v>
      </c>
      <c r="M20" s="14">
        <f t="shared" ref="M20" si="18">M21+M22+M23+M24</f>
        <v>8.6319699693030341</v>
      </c>
      <c r="N20" s="14">
        <f>ROUND(N21+N22+N23+N24,2)</f>
        <v>38.83</v>
      </c>
      <c r="O20" s="17" t="s">
        <v>77</v>
      </c>
      <c r="P20" s="17" t="s">
        <v>77</v>
      </c>
    </row>
    <row r="21" spans="1:16" x14ac:dyDescent="0.25">
      <c r="A21" s="15" t="s">
        <v>32</v>
      </c>
      <c r="B21" s="16" t="s">
        <v>33</v>
      </c>
      <c r="C21" s="17" t="e">
        <f>#REF!/#REF!*#REF!+#REF!/#REF!*#REF!</f>
        <v>#REF!</v>
      </c>
      <c r="D21" s="17" t="e">
        <f>C21/$C$32*1000</f>
        <v>#REF!</v>
      </c>
      <c r="E21" s="17">
        <f>'[54]Д8.1_ТЕ_Катег'!N33/'[54]Д8.1_ТЕ_Катег'!$N$42*'[54]Д8.1_ТЕ_Катег'!$N$55</f>
        <v>0</v>
      </c>
      <c r="F21" s="17" t="e">
        <f>E21/E$32*1000</f>
        <v>#DIV/0!</v>
      </c>
      <c r="G21" s="17">
        <f>'[54]Д8.1_ТЕ_Катег'!O33/'[54]Д8.1_ТЕ_Катег'!$O$42*'[54]Д8.1_ТЕ_Катег'!$O$55</f>
        <v>0</v>
      </c>
      <c r="H21" s="17" t="e">
        <f>G21/G$32*1000</f>
        <v>#DIV/0!</v>
      </c>
      <c r="I21" s="17">
        <f>E21</f>
        <v>0</v>
      </c>
      <c r="J21" s="17" t="e">
        <f>I21/I$32*1000</f>
        <v>#DIV/0!</v>
      </c>
      <c r="K21" s="17">
        <f>G21</f>
        <v>0</v>
      </c>
      <c r="L21" s="17" t="e">
        <f>K21/K$32*1000</f>
        <v>#DIV/0!</v>
      </c>
      <c r="M21" s="17">
        <f>'[54]Д8.1_ТЕ_Катег'!Q33/'[54]Д8.1_ТЕ_Катег'!$Q$42*'[54]Д8.1_ТЕ_Катег'!$Q$55</f>
        <v>8.2304829939866142</v>
      </c>
      <c r="N21" s="17">
        <f>M21/M$32*1000</f>
        <v>37.028678171069039</v>
      </c>
      <c r="O21" s="17" t="s">
        <v>77</v>
      </c>
      <c r="P21" s="17" t="s">
        <v>77</v>
      </c>
    </row>
    <row r="22" spans="1:16" x14ac:dyDescent="0.25">
      <c r="A22" s="15" t="s">
        <v>34</v>
      </c>
      <c r="B22" s="16" t="s">
        <v>20</v>
      </c>
      <c r="C22" s="17" t="e">
        <f>#REF!/#REF!*#REF!+#REF!/#REF!*#REF!</f>
        <v>#REF!</v>
      </c>
      <c r="D22" s="17" t="e">
        <f t="shared" ref="D22:D24" si="19">C22/$C$32*1000</f>
        <v>#REF!</v>
      </c>
      <c r="E22" s="17">
        <f>'[54]Д8.1_ТЕ_Катег'!N34/'[54]Д8.1_ТЕ_Катег'!$N$42*'[54]Д8.1_ТЕ_Катег'!$N$55</f>
        <v>0</v>
      </c>
      <c r="F22" s="17" t="e">
        <f t="shared" ref="F22:F24" si="20">E22/E$32*1000</f>
        <v>#DIV/0!</v>
      </c>
      <c r="G22" s="17">
        <f>'[54]Д8.1_ТЕ_Катег'!O34/'[54]Д8.1_ТЕ_Катег'!$O$42*'[54]Д8.1_ТЕ_Катег'!$O$55</f>
        <v>0</v>
      </c>
      <c r="H22" s="17" t="e">
        <f t="shared" ref="H22:H24" si="21">G22/G$32*1000</f>
        <v>#DIV/0!</v>
      </c>
      <c r="I22" s="17">
        <f t="shared" ref="I22:I24" si="22">E22</f>
        <v>0</v>
      </c>
      <c r="J22" s="17" t="e">
        <f t="shared" ref="J22:J24" si="23">I22/I$32*1000</f>
        <v>#DIV/0!</v>
      </c>
      <c r="K22" s="17">
        <f t="shared" ref="K22:K24" si="24">G22</f>
        <v>0</v>
      </c>
      <c r="L22" s="17" t="e">
        <f>K22/K$32*1000</f>
        <v>#DIV/0!</v>
      </c>
      <c r="M22" s="17">
        <f>'[54]Д8.1_ТЕ_Катег'!Q34/'[54]Д8.1_ТЕ_Катег'!$Q$42*'[54]Д8.1_ТЕ_Катег'!$Q$55</f>
        <v>0</v>
      </c>
      <c r="N22" s="17">
        <f t="shared" ref="N22:N24" si="25">M22/M$32*1000</f>
        <v>0</v>
      </c>
      <c r="O22" s="17" t="s">
        <v>77</v>
      </c>
      <c r="P22" s="17" t="s">
        <v>77</v>
      </c>
    </row>
    <row r="23" spans="1:16" x14ac:dyDescent="0.25">
      <c r="A23" s="15" t="s">
        <v>35</v>
      </c>
      <c r="B23" s="16" t="s">
        <v>22</v>
      </c>
      <c r="C23" s="17" t="e">
        <f>#REF!/#REF!*#REF!+#REF!/#REF!*#REF!</f>
        <v>#REF!</v>
      </c>
      <c r="D23" s="17" t="e">
        <f t="shared" si="19"/>
        <v>#REF!</v>
      </c>
      <c r="E23" s="17">
        <f>'[54]Д8.1_ТЕ_Катег'!N35/'[54]Д8.1_ТЕ_Катег'!$N$42*'[54]Д8.1_ТЕ_Катег'!$N$55</f>
        <v>0</v>
      </c>
      <c r="F23" s="17" t="e">
        <f t="shared" si="20"/>
        <v>#DIV/0!</v>
      </c>
      <c r="G23" s="17">
        <f>'[54]Д8.1_ТЕ_Катег'!O35/'[54]Д8.1_ТЕ_Катег'!$O$42*'[54]Д8.1_ТЕ_Катег'!$O$55</f>
        <v>0</v>
      </c>
      <c r="H23" s="17" t="e">
        <f t="shared" si="21"/>
        <v>#DIV/0!</v>
      </c>
      <c r="I23" s="17">
        <f t="shared" si="22"/>
        <v>0</v>
      </c>
      <c r="J23" s="17" t="e">
        <f t="shared" si="23"/>
        <v>#DIV/0!</v>
      </c>
      <c r="K23" s="17">
        <f t="shared" si="24"/>
        <v>0</v>
      </c>
      <c r="L23" s="17" t="e">
        <f>K23/K$32*1000</f>
        <v>#DIV/0!</v>
      </c>
      <c r="M23" s="17">
        <f>'[54]Д8.1_ТЕ_Катег'!Q35/'[54]Д8.1_ТЕ_Катег'!$Q$42*'[54]Д8.1_ТЕ_Катег'!$Q$55</f>
        <v>0.40148697531642025</v>
      </c>
      <c r="N23" s="17">
        <f>M23/M$32*1000</f>
        <v>1.8062769839545871</v>
      </c>
      <c r="O23" s="17" t="s">
        <v>77</v>
      </c>
      <c r="P23" s="17" t="s">
        <v>77</v>
      </c>
    </row>
    <row r="24" spans="1:16" x14ac:dyDescent="0.25">
      <c r="A24" s="15" t="s">
        <v>36</v>
      </c>
      <c r="B24" s="16" t="s">
        <v>24</v>
      </c>
      <c r="C24" s="17" t="e">
        <f>#REF!/#REF!*#REF!+#REF!/#REF!*#REF!</f>
        <v>#REF!</v>
      </c>
      <c r="D24" s="17" t="e">
        <f t="shared" si="19"/>
        <v>#REF!</v>
      </c>
      <c r="E24" s="17">
        <f>'[54]Д8.1_ТЕ_Катег'!N39/'[54]Д8.1_ТЕ_Катег'!$N$42*'[54]Д8.1_ТЕ_Катег'!$N$55</f>
        <v>0</v>
      </c>
      <c r="F24" s="17" t="e">
        <f t="shared" si="20"/>
        <v>#DIV/0!</v>
      </c>
      <c r="G24" s="17">
        <f>'[54]Д8.1_ТЕ_Катег'!O39/'[54]Д8.1_ТЕ_Катег'!$O$42*'[54]Д8.1_ТЕ_Катег'!$O$55</f>
        <v>0</v>
      </c>
      <c r="H24" s="17" t="e">
        <f t="shared" si="21"/>
        <v>#DIV/0!</v>
      </c>
      <c r="I24" s="17">
        <f t="shared" si="22"/>
        <v>0</v>
      </c>
      <c r="J24" s="17" t="e">
        <f t="shared" si="23"/>
        <v>#DIV/0!</v>
      </c>
      <c r="K24" s="17">
        <f t="shared" si="24"/>
        <v>0</v>
      </c>
      <c r="L24" s="17" t="e">
        <f>K24/K$32*1000</f>
        <v>#DIV/0!</v>
      </c>
      <c r="M24" s="17">
        <f>'[54]Д8.1_ТЕ_Катег'!Q39/'[54]Д8.1_ТЕ_Катег'!$Q$42*'[54]Д8.1_ТЕ_Катег'!$Q$55</f>
        <v>0</v>
      </c>
      <c r="N24" s="17">
        <f t="shared" si="25"/>
        <v>0</v>
      </c>
      <c r="O24" s="17" t="s">
        <v>77</v>
      </c>
      <c r="P24" s="17" t="s">
        <v>77</v>
      </c>
    </row>
    <row r="25" spans="1:16" x14ac:dyDescent="0.25">
      <c r="A25" s="11">
        <v>4</v>
      </c>
      <c r="B25" s="19" t="s">
        <v>37</v>
      </c>
      <c r="C25" s="14" t="e">
        <f>C26+C27+C28+C29</f>
        <v>#REF!</v>
      </c>
      <c r="D25" s="14" t="e">
        <f>D10+D15+D20</f>
        <v>#REF!</v>
      </c>
      <c r="E25" s="14">
        <f>E26+E27+E28+E29</f>
        <v>714.28057434437903</v>
      </c>
      <c r="F25" s="14" t="e">
        <f>F10+F15+F20</f>
        <v>#DIV/0!</v>
      </c>
      <c r="G25" s="14">
        <f t="shared" ref="G25" si="26">G26+G27+G28+G29</f>
        <v>714.28057434437903</v>
      </c>
      <c r="H25" s="14" t="e">
        <f>H10+H15+H20</f>
        <v>#DIV/0!</v>
      </c>
      <c r="I25" s="14">
        <f t="shared" ref="I25" si="27">I26+I27+I28+I29</f>
        <v>617.45035691935016</v>
      </c>
      <c r="J25" s="14" t="e">
        <f>J10+J15+J20</f>
        <v>#DIV/0!</v>
      </c>
      <c r="K25" s="14">
        <f>K26+K27+K28+K29</f>
        <v>617.45035691935016</v>
      </c>
      <c r="L25" s="14" t="e">
        <f>L10+L15+L20</f>
        <v>#DIV/0!</v>
      </c>
      <c r="M25" s="14">
        <f t="shared" ref="M25" si="28">M26+M27+M28+M29</f>
        <v>722.91254431368202</v>
      </c>
      <c r="N25" s="20">
        <f>N10+N15+N20</f>
        <v>2899.81</v>
      </c>
      <c r="O25" s="17" t="s">
        <v>77</v>
      </c>
      <c r="P25" s="17" t="s">
        <v>77</v>
      </c>
    </row>
    <row r="26" spans="1:16" x14ac:dyDescent="0.25">
      <c r="A26" s="15" t="s">
        <v>38</v>
      </c>
      <c r="B26" s="16" t="s">
        <v>39</v>
      </c>
      <c r="C26" s="17" t="e">
        <f>C11+C16+C21</f>
        <v>#REF!</v>
      </c>
      <c r="D26" s="17" t="e">
        <f t="shared" ref="D26" si="29">D11+D16+D21</f>
        <v>#REF!</v>
      </c>
      <c r="E26" s="17">
        <f>E11+E16+E21</f>
        <v>668.48062136602186</v>
      </c>
      <c r="F26" s="17" t="e">
        <f t="shared" ref="F26:N29" si="30">F11+F16+F21</f>
        <v>#DIV/0!</v>
      </c>
      <c r="G26" s="17">
        <f>G11+G16+G21</f>
        <v>668.48062136602186</v>
      </c>
      <c r="H26" s="17" t="e">
        <f t="shared" si="30"/>
        <v>#DIV/0!</v>
      </c>
      <c r="I26" s="17">
        <f t="shared" si="30"/>
        <v>577.06940600973508</v>
      </c>
      <c r="J26" s="17" t="e">
        <f t="shared" si="30"/>
        <v>#DIV/0!</v>
      </c>
      <c r="K26" s="17">
        <f>K11+K16+K21</f>
        <v>577.06940600973508</v>
      </c>
      <c r="L26" s="17" t="e">
        <f t="shared" si="30"/>
        <v>#DIV/0!</v>
      </c>
      <c r="M26" s="17">
        <f t="shared" si="30"/>
        <v>676.71110436000845</v>
      </c>
      <c r="N26" s="17">
        <f t="shared" si="30"/>
        <v>2715.0100975111318</v>
      </c>
      <c r="O26" s="17" t="s">
        <v>77</v>
      </c>
      <c r="P26" s="17" t="s">
        <v>77</v>
      </c>
    </row>
    <row r="27" spans="1:16" ht="16.149999999999999" customHeight="1" x14ac:dyDescent="0.25">
      <c r="A27" s="15" t="s">
        <v>40</v>
      </c>
      <c r="B27" s="16" t="s">
        <v>20</v>
      </c>
      <c r="C27" s="17" t="e">
        <f t="shared" ref="C27:L29" si="31">C12+C17+C22</f>
        <v>#REF!</v>
      </c>
      <c r="D27" s="17" t="e">
        <f t="shared" si="31"/>
        <v>#REF!</v>
      </c>
      <c r="E27" s="17">
        <f t="shared" si="31"/>
        <v>0</v>
      </c>
      <c r="F27" s="17" t="e">
        <f t="shared" si="31"/>
        <v>#DIV/0!</v>
      </c>
      <c r="G27" s="17">
        <f t="shared" si="31"/>
        <v>0</v>
      </c>
      <c r="H27" s="17" t="e">
        <f t="shared" si="31"/>
        <v>#DIV/0!</v>
      </c>
      <c r="I27" s="17">
        <f t="shared" si="31"/>
        <v>0</v>
      </c>
      <c r="J27" s="17" t="e">
        <f t="shared" si="31"/>
        <v>#DIV/0!</v>
      </c>
      <c r="K27" s="17">
        <f>K12+K17+K22</f>
        <v>0</v>
      </c>
      <c r="L27" s="17" t="e">
        <f t="shared" si="31"/>
        <v>#DIV/0!</v>
      </c>
      <c r="M27" s="17">
        <f t="shared" si="30"/>
        <v>0</v>
      </c>
      <c r="N27" s="17">
        <f t="shared" si="30"/>
        <v>0</v>
      </c>
      <c r="O27" s="17" t="s">
        <v>77</v>
      </c>
      <c r="P27" s="17" t="s">
        <v>77</v>
      </c>
    </row>
    <row r="28" spans="1:16" x14ac:dyDescent="0.25">
      <c r="A28" s="15" t="s">
        <v>41</v>
      </c>
      <c r="B28" s="16" t="s">
        <v>22</v>
      </c>
      <c r="C28" s="17" t="e">
        <f t="shared" si="31"/>
        <v>#REF!</v>
      </c>
      <c r="D28" s="17" t="e">
        <f t="shared" si="31"/>
        <v>#REF!</v>
      </c>
      <c r="E28" s="17">
        <f t="shared" si="31"/>
        <v>45.799952978357204</v>
      </c>
      <c r="F28" s="17" t="e">
        <f t="shared" si="31"/>
        <v>#DIV/0!</v>
      </c>
      <c r="G28" s="17">
        <f t="shared" si="31"/>
        <v>45.799952978357204</v>
      </c>
      <c r="H28" s="17" t="e">
        <f t="shared" si="31"/>
        <v>#DIV/0!</v>
      </c>
      <c r="I28" s="17">
        <f t="shared" si="31"/>
        <v>40.380950909615123</v>
      </c>
      <c r="J28" s="17" t="e">
        <f t="shared" si="31"/>
        <v>#DIV/0!</v>
      </c>
      <c r="K28" s="17">
        <f>K13+K18+K23</f>
        <v>40.380950909615123</v>
      </c>
      <c r="L28" s="17" t="e">
        <f t="shared" si="31"/>
        <v>#DIV/0!</v>
      </c>
      <c r="M28" s="17">
        <f t="shared" si="30"/>
        <v>46.201439953673628</v>
      </c>
      <c r="N28" s="17">
        <f t="shared" si="30"/>
        <v>184.80233549440439</v>
      </c>
      <c r="O28" s="17" t="s">
        <v>77</v>
      </c>
      <c r="P28" s="17" t="s">
        <v>77</v>
      </c>
    </row>
    <row r="29" spans="1:16" x14ac:dyDescent="0.25">
      <c r="A29" s="15" t="s">
        <v>42</v>
      </c>
      <c r="B29" s="16" t="s">
        <v>24</v>
      </c>
      <c r="C29" s="17" t="e">
        <f t="shared" si="31"/>
        <v>#REF!</v>
      </c>
      <c r="D29" s="17" t="e">
        <f t="shared" si="31"/>
        <v>#REF!</v>
      </c>
      <c r="E29" s="17">
        <f t="shared" si="31"/>
        <v>0</v>
      </c>
      <c r="F29" s="17" t="e">
        <f t="shared" si="31"/>
        <v>#DIV/0!</v>
      </c>
      <c r="G29" s="17">
        <f t="shared" si="31"/>
        <v>0</v>
      </c>
      <c r="H29" s="17" t="e">
        <f t="shared" si="31"/>
        <v>#DIV/0!</v>
      </c>
      <c r="I29" s="17">
        <f t="shared" si="31"/>
        <v>0</v>
      </c>
      <c r="J29" s="17" t="e">
        <f t="shared" si="31"/>
        <v>#DIV/0!</v>
      </c>
      <c r="K29" s="17">
        <f>K14+K19+K24</f>
        <v>0</v>
      </c>
      <c r="L29" s="17" t="e">
        <f t="shared" si="31"/>
        <v>#DIV/0!</v>
      </c>
      <c r="M29" s="17">
        <f t="shared" si="30"/>
        <v>0</v>
      </c>
      <c r="N29" s="17">
        <f t="shared" si="30"/>
        <v>0</v>
      </c>
      <c r="O29" s="17" t="s">
        <v>77</v>
      </c>
      <c r="P29" s="17" t="s">
        <v>77</v>
      </c>
    </row>
    <row r="30" spans="1:16" ht="39" customHeight="1" x14ac:dyDescent="0.25">
      <c r="A30" s="11">
        <v>5</v>
      </c>
      <c r="B30" s="22" t="s">
        <v>43</v>
      </c>
      <c r="C30" s="14">
        <f>E30</f>
        <v>254.58285807153638</v>
      </c>
      <c r="D30" s="14"/>
      <c r="E30" s="14">
        <f>[54]Д4!X65</f>
        <v>254.58285807153638</v>
      </c>
      <c r="F30" s="14" t="s">
        <v>45</v>
      </c>
      <c r="G30" s="14">
        <f>$E$30</f>
        <v>254.58285807153638</v>
      </c>
      <c r="H30" s="14" t="s">
        <v>45</v>
      </c>
      <c r="I30" s="14">
        <f>$E$30</f>
        <v>254.58285807153638</v>
      </c>
      <c r="J30" s="14" t="s">
        <v>45</v>
      </c>
      <c r="K30" s="14">
        <f>$E$30</f>
        <v>254.58285807153638</v>
      </c>
      <c r="L30" s="14" t="s">
        <v>45</v>
      </c>
      <c r="M30" s="14">
        <f>$E$30</f>
        <v>254.58285807153638</v>
      </c>
      <c r="N30" s="14" t="s">
        <v>45</v>
      </c>
      <c r="O30" s="17" t="s">
        <v>77</v>
      </c>
      <c r="P30" s="17" t="s">
        <v>77</v>
      </c>
    </row>
    <row r="31" spans="1:16" s="24" customFormat="1" ht="24" customHeight="1" x14ac:dyDescent="0.25">
      <c r="A31" s="11" t="s">
        <v>46</v>
      </c>
      <c r="B31" s="12" t="s">
        <v>47</v>
      </c>
      <c r="C31" s="14">
        <f>E31+I31</f>
        <v>222.27320553984001</v>
      </c>
      <c r="D31" s="14"/>
      <c r="E31" s="14">
        <f>[54]Д6_ТЕ!W51</f>
        <v>222.27320553984001</v>
      </c>
      <c r="F31" s="14" t="s">
        <v>45</v>
      </c>
      <c r="G31" s="14">
        <f>E31</f>
        <v>222.27320553984001</v>
      </c>
      <c r="H31" s="14" t="s">
        <v>45</v>
      </c>
      <c r="I31" s="14">
        <f>[54]Д6_ЦТП_ТЕ!W51</f>
        <v>0</v>
      </c>
      <c r="J31" s="14" t="s">
        <v>45</v>
      </c>
      <c r="K31" s="14">
        <f>I31</f>
        <v>0</v>
      </c>
      <c r="L31" s="14" t="s">
        <v>45</v>
      </c>
      <c r="M31" s="14">
        <f>E31</f>
        <v>222.27320553984001</v>
      </c>
      <c r="N31" s="14" t="s">
        <v>45</v>
      </c>
      <c r="O31" s="17" t="s">
        <v>77</v>
      </c>
      <c r="P31" s="17" t="s">
        <v>77</v>
      </c>
    </row>
    <row r="32" spans="1:16" ht="24" customHeight="1" x14ac:dyDescent="0.25">
      <c r="A32" s="25" t="s">
        <v>48</v>
      </c>
      <c r="B32" s="12" t="s">
        <v>49</v>
      </c>
      <c r="C32" s="14">
        <f>M32</f>
        <v>222.27320553984001</v>
      </c>
      <c r="D32" s="14"/>
      <c r="E32" s="14">
        <f>'[54]Д8.1_ТЕ_Катег'!N55</f>
        <v>0</v>
      </c>
      <c r="F32" s="14" t="s">
        <v>45</v>
      </c>
      <c r="G32" s="14">
        <f>'[54]Д8.1_ТЕ_Катег'!O55</f>
        <v>0</v>
      </c>
      <c r="H32" s="14" t="s">
        <v>45</v>
      </c>
      <c r="I32" s="14">
        <f>E32</f>
        <v>0</v>
      </c>
      <c r="J32" s="14" t="s">
        <v>45</v>
      </c>
      <c r="K32" s="14">
        <f>G32</f>
        <v>0</v>
      </c>
      <c r="L32" s="14" t="s">
        <v>45</v>
      </c>
      <c r="M32" s="14">
        <f>'[54]Д8.1_ТЕ_Катег'!Q55</f>
        <v>222.27320553984001</v>
      </c>
      <c r="N32" s="14" t="s">
        <v>45</v>
      </c>
      <c r="O32" s="17" t="s">
        <v>77</v>
      </c>
      <c r="P32" s="17" t="s">
        <v>77</v>
      </c>
    </row>
    <row r="33" spans="1:16" x14ac:dyDescent="0.25">
      <c r="A33" s="11" t="s">
        <v>50</v>
      </c>
      <c r="B33" s="12" t="s">
        <v>51</v>
      </c>
      <c r="C33" s="14" t="e">
        <f>C28/C26*100</f>
        <v>#REF!</v>
      </c>
      <c r="D33" s="14"/>
      <c r="E33" s="14">
        <f>E28/E26*100</f>
        <v>6.8513508865472055</v>
      </c>
      <c r="F33" s="14" t="s">
        <v>45</v>
      </c>
      <c r="G33" s="14">
        <f>G28/G26*100</f>
        <v>6.8513508865472055</v>
      </c>
      <c r="H33" s="14" t="s">
        <v>45</v>
      </c>
      <c r="I33" s="14">
        <f>I28/I26*100</f>
        <v>6.997589976019956</v>
      </c>
      <c r="J33" s="14" t="s">
        <v>45</v>
      </c>
      <c r="K33" s="14">
        <f>K28/K26*100</f>
        <v>6.997589976019956</v>
      </c>
      <c r="L33" s="14" t="s">
        <v>45</v>
      </c>
      <c r="M33" s="14">
        <f>M28/M26*100</f>
        <v>6.8273506457926532</v>
      </c>
      <c r="N33" s="14" t="s">
        <v>45</v>
      </c>
      <c r="O33" s="17" t="s">
        <v>77</v>
      </c>
      <c r="P33" s="17" t="s">
        <v>77</v>
      </c>
    </row>
    <row r="34" spans="1:16" ht="25.5" x14ac:dyDescent="0.25">
      <c r="A34" s="25" t="s">
        <v>53</v>
      </c>
      <c r="B34" s="22" t="s">
        <v>54</v>
      </c>
      <c r="C34" s="14">
        <f>SUM(C35:C38)</f>
        <v>30.499859913401032</v>
      </c>
      <c r="D34" s="14">
        <f t="shared" ref="D34:J34" si="32">D35+D36+D37+D38</f>
        <v>257.43461018720541</v>
      </c>
      <c r="E34" s="14">
        <f t="shared" si="32"/>
        <v>30.499859913401032</v>
      </c>
      <c r="F34" s="14">
        <f t="shared" si="32"/>
        <v>257.43461018720541</v>
      </c>
      <c r="G34" s="14" t="s">
        <v>45</v>
      </c>
      <c r="H34" s="14" t="s">
        <v>45</v>
      </c>
      <c r="I34" s="20">
        <f t="shared" si="32"/>
        <v>0</v>
      </c>
      <c r="J34" s="20" t="e">
        <f t="shared" si="32"/>
        <v>#DIV/0!</v>
      </c>
      <c r="K34" s="14" t="s">
        <v>45</v>
      </c>
      <c r="L34" s="14" t="s">
        <v>45</v>
      </c>
      <c r="M34" s="14" t="s">
        <v>45</v>
      </c>
      <c r="N34" s="14" t="s">
        <v>45</v>
      </c>
      <c r="O34" s="14">
        <f>O35+O36+O37+O38</f>
        <v>30.499859913401032</v>
      </c>
      <c r="P34" s="20">
        <f>P35+P36+P37+P38</f>
        <v>257.43461018720541</v>
      </c>
    </row>
    <row r="35" spans="1:16" x14ac:dyDescent="0.25">
      <c r="A35" s="15" t="s">
        <v>55</v>
      </c>
      <c r="B35" s="16" t="s">
        <v>27</v>
      </c>
      <c r="C35" s="17">
        <f>E35+I35</f>
        <v>26.782083950495235</v>
      </c>
      <c r="D35" s="17">
        <f>C35/$C$39*1000</f>
        <v>226.05465603359659</v>
      </c>
      <c r="E35" s="17">
        <f>[54]Д7!W35</f>
        <v>26.782083950495235</v>
      </c>
      <c r="F35" s="17">
        <f>E35/E$39*1000</f>
        <v>226.05465603359659</v>
      </c>
      <c r="G35" s="14" t="s">
        <v>45</v>
      </c>
      <c r="H35" s="14" t="s">
        <v>45</v>
      </c>
      <c r="I35" s="26">
        <f>[54]Д7_ЦТП!W35</f>
        <v>0</v>
      </c>
      <c r="J35" s="26" t="e">
        <f>I35/I$39*1000</f>
        <v>#DIV/0!</v>
      </c>
      <c r="K35" s="14" t="s">
        <v>45</v>
      </c>
      <c r="L35" s="14" t="s">
        <v>45</v>
      </c>
      <c r="M35" s="14" t="s">
        <v>45</v>
      </c>
      <c r="N35" s="14" t="s">
        <v>45</v>
      </c>
      <c r="O35" s="14">
        <f>[54]Д7!W35</f>
        <v>26.782083950495235</v>
      </c>
      <c r="P35" s="17">
        <f>O35/O$39*1000</f>
        <v>226.05465603359659</v>
      </c>
    </row>
    <row r="36" spans="1:16" x14ac:dyDescent="0.25">
      <c r="A36" s="15" t="s">
        <v>56</v>
      </c>
      <c r="B36" s="16" t="s">
        <v>20</v>
      </c>
      <c r="C36" s="17">
        <f t="shared" ref="C36:C38" si="33">E36+I36</f>
        <v>0</v>
      </c>
      <c r="D36" s="17">
        <f t="shared" ref="D36:D38" si="34">C36/$C$39*1000</f>
        <v>0</v>
      </c>
      <c r="E36" s="17">
        <f>[54]Д7!W36</f>
        <v>0</v>
      </c>
      <c r="F36" s="17">
        <f t="shared" ref="F36:F38" si="35">E36/E$39*1000</f>
        <v>0</v>
      </c>
      <c r="G36" s="14" t="s">
        <v>45</v>
      </c>
      <c r="H36" s="14" t="s">
        <v>45</v>
      </c>
      <c r="I36" s="26">
        <f>[54]Д7_ЦТП!W36</f>
        <v>0</v>
      </c>
      <c r="J36" s="26" t="e">
        <f>I36/I$39*1000</f>
        <v>#DIV/0!</v>
      </c>
      <c r="K36" s="14" t="s">
        <v>45</v>
      </c>
      <c r="L36" s="14" t="s">
        <v>45</v>
      </c>
      <c r="M36" s="14" t="s">
        <v>45</v>
      </c>
      <c r="N36" s="14" t="s">
        <v>45</v>
      </c>
      <c r="O36" s="14">
        <f>[54]Д7!W36</f>
        <v>0</v>
      </c>
      <c r="P36" s="17">
        <f>O36/O$39*1000</f>
        <v>0</v>
      </c>
    </row>
    <row r="37" spans="1:16" x14ac:dyDescent="0.25">
      <c r="A37" s="15" t="s">
        <v>57</v>
      </c>
      <c r="B37" s="16" t="s">
        <v>22</v>
      </c>
      <c r="C37" s="17">
        <f t="shared" si="33"/>
        <v>3.7177759629057956</v>
      </c>
      <c r="D37" s="17">
        <f t="shared" si="34"/>
        <v>31.379954153608821</v>
      </c>
      <c r="E37" s="17">
        <f>[54]Д7!W38</f>
        <v>3.7177759629057956</v>
      </c>
      <c r="F37" s="17">
        <f t="shared" si="35"/>
        <v>31.379954153608821</v>
      </c>
      <c r="G37" s="14" t="s">
        <v>45</v>
      </c>
      <c r="H37" s="14" t="s">
        <v>45</v>
      </c>
      <c r="I37" s="26">
        <f>[54]Д7_ЦТП!W38</f>
        <v>0</v>
      </c>
      <c r="J37" s="26" t="e">
        <f>I37/I$39*1000</f>
        <v>#DIV/0!</v>
      </c>
      <c r="K37" s="14" t="s">
        <v>45</v>
      </c>
      <c r="L37" s="14" t="s">
        <v>45</v>
      </c>
      <c r="M37" s="14" t="s">
        <v>45</v>
      </c>
      <c r="N37" s="14" t="s">
        <v>45</v>
      </c>
      <c r="O37" s="14">
        <f>[54]Д7!W38</f>
        <v>3.7177759629057956</v>
      </c>
      <c r="P37" s="17">
        <f>O37/O$39*1000</f>
        <v>31.379954153608821</v>
      </c>
    </row>
    <row r="38" spans="1:16" x14ac:dyDescent="0.25">
      <c r="A38" s="15" t="s">
        <v>58</v>
      </c>
      <c r="B38" s="16" t="s">
        <v>24</v>
      </c>
      <c r="C38" s="17">
        <f t="shared" si="33"/>
        <v>0</v>
      </c>
      <c r="D38" s="17">
        <f t="shared" si="34"/>
        <v>0</v>
      </c>
      <c r="E38" s="17">
        <f>[54]Д7!W37</f>
        <v>0</v>
      </c>
      <c r="F38" s="17">
        <f t="shared" si="35"/>
        <v>0</v>
      </c>
      <c r="G38" s="14" t="s">
        <v>45</v>
      </c>
      <c r="H38" s="14" t="s">
        <v>45</v>
      </c>
      <c r="I38" s="26">
        <f>[54]Д7_ЦТП!W37</f>
        <v>0</v>
      </c>
      <c r="J38" s="26" t="e">
        <f>I38/I$39*1000</f>
        <v>#DIV/0!</v>
      </c>
      <c r="K38" s="14" t="s">
        <v>45</v>
      </c>
      <c r="L38" s="14" t="s">
        <v>45</v>
      </c>
      <c r="M38" s="14" t="s">
        <v>45</v>
      </c>
      <c r="N38" s="14" t="s">
        <v>45</v>
      </c>
      <c r="O38" s="14">
        <f>[54]Д7!W37</f>
        <v>0</v>
      </c>
      <c r="P38" s="17">
        <f>O38/O$39*1000</f>
        <v>0</v>
      </c>
    </row>
    <row r="39" spans="1:16" ht="27" customHeight="1" x14ac:dyDescent="0.25">
      <c r="A39" s="25" t="s">
        <v>59</v>
      </c>
      <c r="B39" s="22" t="s">
        <v>60</v>
      </c>
      <c r="C39" s="14">
        <f>E39+I39</f>
        <v>118.47614386900679</v>
      </c>
      <c r="D39" s="14" t="s">
        <v>45</v>
      </c>
      <c r="E39" s="14">
        <f>[54]Д7!W43</f>
        <v>118.47614386900679</v>
      </c>
      <c r="F39" s="14" t="s">
        <v>45</v>
      </c>
      <c r="G39" s="14" t="s">
        <v>45</v>
      </c>
      <c r="H39" s="14" t="s">
        <v>45</v>
      </c>
      <c r="I39" s="20">
        <f>[54]Д7_ЦТП!W43</f>
        <v>0</v>
      </c>
      <c r="J39" s="20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>
        <f>[54]Д7!W43</f>
        <v>118.47614386900679</v>
      </c>
      <c r="P39" s="14"/>
    </row>
    <row r="40" spans="1:16" x14ac:dyDescent="0.25">
      <c r="A40" s="27"/>
      <c r="B40" s="28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6" s="57" customFormat="1" ht="17.25" customHeight="1" x14ac:dyDescent="0.25">
      <c r="A41" s="54"/>
      <c r="B41" s="55" t="s">
        <v>61</v>
      </c>
      <c r="C41" s="383"/>
      <c r="D41" s="383"/>
      <c r="E41" s="383"/>
      <c r="F41" s="56"/>
      <c r="G41" s="383" t="s">
        <v>78</v>
      </c>
      <c r="H41" s="383"/>
      <c r="I41" s="383"/>
      <c r="J41" s="383"/>
      <c r="K41" s="383"/>
      <c r="L41" s="56"/>
      <c r="N41" s="58" t="s">
        <v>63</v>
      </c>
    </row>
    <row r="42" spans="1:16" ht="25.5" customHeight="1" x14ac:dyDescent="0.25">
      <c r="A42" s="33"/>
      <c r="B42" s="34"/>
      <c r="C42" s="351"/>
      <c r="D42" s="351"/>
      <c r="E42" s="351"/>
      <c r="F42" s="35"/>
      <c r="G42" s="351" t="s">
        <v>79</v>
      </c>
      <c r="H42" s="351"/>
      <c r="I42" s="351"/>
      <c r="J42" s="351"/>
      <c r="K42" s="351"/>
      <c r="L42" s="35"/>
    </row>
    <row r="43" spans="1:16" x14ac:dyDescent="0.25">
      <c r="B43" s="36"/>
    </row>
    <row r="46" spans="1:16" x14ac:dyDescent="0.25">
      <c r="B46" s="39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2"/>
    </row>
    <row r="47" spans="1:16" x14ac:dyDescent="0.25">
      <c r="B47" s="42"/>
      <c r="C47" s="42"/>
      <c r="D47" s="42"/>
      <c r="E47" s="42"/>
      <c r="F47" s="43"/>
      <c r="G47" s="42"/>
      <c r="H47" s="43"/>
      <c r="I47" s="42"/>
      <c r="J47" s="43"/>
      <c r="K47" s="42"/>
      <c r="L47" s="43"/>
      <c r="M47" s="42"/>
      <c r="N47" s="42"/>
    </row>
    <row r="48" spans="1:16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2:14" x14ac:dyDescent="0.2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2:14" x14ac:dyDescent="0.25">
      <c r="B50" s="39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42"/>
    </row>
    <row r="51" spans="2:14" x14ac:dyDescent="0.25">
      <c r="B51" s="42"/>
      <c r="C51" s="42"/>
      <c r="D51" s="42"/>
      <c r="E51" s="42"/>
      <c r="F51" s="43"/>
      <c r="G51" s="42"/>
      <c r="H51" s="43"/>
      <c r="I51" s="42"/>
      <c r="J51" s="43"/>
      <c r="K51" s="42"/>
      <c r="L51" s="43"/>
      <c r="M51" s="42"/>
      <c r="N51" s="42"/>
    </row>
  </sheetData>
  <mergeCells count="19">
    <mergeCell ref="A6:A8"/>
    <mergeCell ref="B6:B8"/>
    <mergeCell ref="C6:D7"/>
    <mergeCell ref="E6:P6"/>
    <mergeCell ref="E7:F7"/>
    <mergeCell ref="M7:N7"/>
    <mergeCell ref="O7:P7"/>
    <mergeCell ref="C41:E41"/>
    <mergeCell ref="G41:K41"/>
    <mergeCell ref="J1:L1"/>
    <mergeCell ref="M1:P1"/>
    <mergeCell ref="B2:P2"/>
    <mergeCell ref="B3:P3"/>
    <mergeCell ref="B4:P4"/>
    <mergeCell ref="C42:E42"/>
    <mergeCell ref="G42:K42"/>
    <mergeCell ref="G7:H7"/>
    <mergeCell ref="I7:J7"/>
    <mergeCell ref="K7:L7"/>
  </mergeCells>
  <conditionalFormatting sqref="B1">
    <cfRule type="containsText" dxfId="117" priority="13" operator="containsText" text="Для корек">
      <formula>NOT(ISERROR(SEARCH("Для корек",B1)))</formula>
    </cfRule>
  </conditionalFormatting>
  <conditionalFormatting sqref="C34:J39 C10:L20 C25:L33 C21:D24">
    <cfRule type="expression" dxfId="116" priority="12">
      <formula>C10="ПОМИЛКА"</formula>
    </cfRule>
  </conditionalFormatting>
  <conditionalFormatting sqref="C46:L46">
    <cfRule type="expression" dxfId="115" priority="11">
      <formula>C46="ПОМИЛКА"</formula>
    </cfRule>
  </conditionalFormatting>
  <conditionalFormatting sqref="C50:L50">
    <cfRule type="expression" dxfId="114" priority="10">
      <formula>C50="ПОМИЛКА"</formula>
    </cfRule>
  </conditionalFormatting>
  <conditionalFormatting sqref="M10:N15 N16:N19 M20:N20 M25:N32">
    <cfRule type="expression" dxfId="113" priority="9">
      <formula>M10="ПОМИЛКА"</formula>
    </cfRule>
  </conditionalFormatting>
  <conditionalFormatting sqref="M33:N33">
    <cfRule type="expression" dxfId="112" priority="7">
      <formula>M33="ПОМИЛКА"</formula>
    </cfRule>
  </conditionalFormatting>
  <conditionalFormatting sqref="M16:M19">
    <cfRule type="expression" dxfId="111" priority="8">
      <formula>M16="ПОМИЛКА"</formula>
    </cfRule>
  </conditionalFormatting>
  <conditionalFormatting sqref="K39:P39 K34:N34 K35:O38">
    <cfRule type="expression" dxfId="110" priority="6">
      <formula>K34="ПОМИЛКА"</formula>
    </cfRule>
  </conditionalFormatting>
  <conditionalFormatting sqref="E21:L24">
    <cfRule type="expression" dxfId="109" priority="5">
      <formula>E21="ПОМИЛКА"</formula>
    </cfRule>
  </conditionalFormatting>
  <conditionalFormatting sqref="M21:N24">
    <cfRule type="expression" dxfId="108" priority="4">
      <formula>M21="ПОМИЛКА"</formula>
    </cfRule>
  </conditionalFormatting>
  <conditionalFormatting sqref="O10:P33">
    <cfRule type="expression" dxfId="107" priority="3">
      <formula>O10="ПОМИЛКА"</formula>
    </cfRule>
  </conditionalFormatting>
  <conditionalFormatting sqref="O34">
    <cfRule type="expression" dxfId="106" priority="2">
      <formula>O34="ПОМИЛКА"</formula>
    </cfRule>
  </conditionalFormatting>
  <conditionalFormatting sqref="P34:P38">
    <cfRule type="expression" dxfId="105" priority="1">
      <formula>P34="ПОМИЛКА"</formula>
    </cfRule>
  </conditionalFormatting>
  <printOptions horizontalCentered="1"/>
  <pageMargins left="0.55118110236220474" right="0.19685039370078741" top="0.55118110236220474" bottom="0" header="0.31496062992125984" footer="0.31496062992125984"/>
  <pageSetup paperSize="9" scale="64" orientation="landscape" blackAndWhite="1" r:id="rId1"/>
  <rowBreaks count="1" manualBreakCount="1">
    <brk id="4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58"/>
  <sheetViews>
    <sheetView zoomScaleNormal="100" zoomScaleSheetLayoutView="115" workbookViewId="0">
      <selection activeCell="A52" sqref="A52:XFD63"/>
    </sheetView>
  </sheetViews>
  <sheetFormatPr defaultColWidth="9.140625" defaultRowHeight="15" x14ac:dyDescent="0.25"/>
  <cols>
    <col min="1" max="1" width="5.5703125" style="124" customWidth="1"/>
    <col min="2" max="2" width="40.85546875" style="60" customWidth="1"/>
    <col min="3" max="3" width="9.140625" style="60"/>
    <col min="4" max="4" width="13.140625" style="60" customWidth="1"/>
    <col min="5" max="6" width="15" style="60" customWidth="1"/>
    <col min="7" max="8" width="14.85546875" style="60" customWidth="1"/>
    <col min="9" max="9" width="12.85546875" style="60" customWidth="1"/>
    <col min="10" max="13" width="13.140625" style="60" bestFit="1" customWidth="1"/>
    <col min="14" max="16384" width="9.140625" style="60"/>
  </cols>
  <sheetData>
    <row r="1" spans="1:9" ht="45.75" customHeight="1" x14ac:dyDescent="0.25">
      <c r="A1" s="59"/>
      <c r="C1" s="61"/>
      <c r="D1" s="61"/>
      <c r="E1" s="339" t="s">
        <v>80</v>
      </c>
      <c r="F1" s="339"/>
      <c r="G1" s="339"/>
      <c r="H1" s="339"/>
    </row>
    <row r="2" spans="1:9" ht="12.75" customHeight="1" x14ac:dyDescent="0.25">
      <c r="A2" s="62"/>
      <c r="B2" s="61"/>
      <c r="C2" s="61"/>
      <c r="D2" s="61"/>
      <c r="E2" s="63"/>
      <c r="F2" s="63"/>
    </row>
    <row r="3" spans="1:9" ht="36" customHeight="1" x14ac:dyDescent="0.3">
      <c r="A3" s="400" t="s">
        <v>81</v>
      </c>
      <c r="B3" s="400"/>
      <c r="C3" s="400"/>
      <c r="D3" s="400"/>
      <c r="E3" s="400"/>
      <c r="F3" s="400"/>
      <c r="G3" s="400"/>
      <c r="H3" s="400"/>
    </row>
    <row r="4" spans="1:9" ht="18.75" customHeight="1" x14ac:dyDescent="0.25">
      <c r="A4" s="62"/>
      <c r="B4" s="401" t="str">
        <f>'[54]1_Елементи витрат'!A3</f>
        <v>КПТМ "Черкаситеплокомуненерго"</v>
      </c>
      <c r="C4" s="401"/>
      <c r="D4" s="401"/>
      <c r="E4" s="401"/>
      <c r="F4" s="401"/>
      <c r="G4" s="401"/>
      <c r="H4" s="401"/>
    </row>
    <row r="5" spans="1:9" ht="15.75" customHeight="1" x14ac:dyDescent="0.25">
      <c r="A5" s="62"/>
      <c r="B5" s="402" t="s">
        <v>2</v>
      </c>
      <c r="C5" s="402"/>
      <c r="D5" s="402"/>
      <c r="E5" s="402"/>
      <c r="F5" s="402"/>
      <c r="G5" s="402"/>
      <c r="H5" s="402"/>
    </row>
    <row r="6" spans="1:9" ht="21" customHeight="1" x14ac:dyDescent="0.25">
      <c r="A6" s="62"/>
      <c r="B6" s="61"/>
      <c r="C6" s="61"/>
      <c r="D6" s="61"/>
      <c r="E6" s="343"/>
      <c r="F6" s="343"/>
      <c r="H6" s="60" t="s">
        <v>82</v>
      </c>
    </row>
    <row r="7" spans="1:9" ht="102.75" customHeight="1" x14ac:dyDescent="0.25">
      <c r="A7" s="403" t="s">
        <v>4</v>
      </c>
      <c r="B7" s="405" t="s">
        <v>83</v>
      </c>
      <c r="C7" s="405" t="s">
        <v>6</v>
      </c>
      <c r="D7" s="407" t="s">
        <v>84</v>
      </c>
      <c r="E7" s="391" t="s">
        <v>85</v>
      </c>
      <c r="F7" s="392"/>
      <c r="G7" s="391" t="s">
        <v>86</v>
      </c>
      <c r="H7" s="392"/>
    </row>
    <row r="8" spans="1:9" s="65" customFormat="1" ht="42" customHeight="1" x14ac:dyDescent="0.25">
      <c r="A8" s="404"/>
      <c r="B8" s="406"/>
      <c r="C8" s="406"/>
      <c r="D8" s="408"/>
      <c r="E8" s="64" t="s">
        <v>11</v>
      </c>
      <c r="F8" s="64" t="s">
        <v>87</v>
      </c>
      <c r="G8" s="64" t="s">
        <v>11</v>
      </c>
      <c r="H8" s="64" t="s">
        <v>87</v>
      </c>
    </row>
    <row r="9" spans="1:9" s="69" customFormat="1" x14ac:dyDescent="0.25">
      <c r="A9" s="66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8">
        <v>7</v>
      </c>
      <c r="H9" s="68">
        <v>8</v>
      </c>
    </row>
    <row r="10" spans="1:9" s="74" customFormat="1" ht="62.25" customHeight="1" x14ac:dyDescent="0.25">
      <c r="A10" s="70" t="s">
        <v>88</v>
      </c>
      <c r="B10" s="71" t="s">
        <v>89</v>
      </c>
      <c r="C10" s="72" t="s">
        <v>90</v>
      </c>
      <c r="D10" s="73">
        <f>E10</f>
        <v>302815.59257739113</v>
      </c>
      <c r="E10" s="73">
        <f>'[54]Д9.1'!F31</f>
        <v>302815.59257739113</v>
      </c>
      <c r="F10" s="73">
        <f>'[54]Д9.1'!H31</f>
        <v>302815.59257739113</v>
      </c>
      <c r="G10" s="73">
        <f>'[54]Д9.1'!J31</f>
        <v>302815.59257739113</v>
      </c>
      <c r="H10" s="73">
        <f>'[54]Д9.1'!L31</f>
        <v>302815.59257739113</v>
      </c>
    </row>
    <row r="11" spans="1:9" ht="24" x14ac:dyDescent="0.25">
      <c r="A11" s="70" t="s">
        <v>91</v>
      </c>
      <c r="B11" s="75" t="s">
        <v>92</v>
      </c>
      <c r="C11" s="72" t="s">
        <v>90</v>
      </c>
      <c r="D11" s="73">
        <f>[54]Д2!F76</f>
        <v>273692.4791718293</v>
      </c>
      <c r="E11" s="73">
        <f t="shared" ref="E11" si="0">$D$11</f>
        <v>273692.4791718293</v>
      </c>
      <c r="F11" s="73">
        <f>$D$11</f>
        <v>273692.4791718293</v>
      </c>
      <c r="G11" s="73">
        <f t="shared" ref="G11:H11" si="1">$D$11</f>
        <v>273692.4791718293</v>
      </c>
      <c r="H11" s="73">
        <f t="shared" si="1"/>
        <v>273692.4791718293</v>
      </c>
    </row>
    <row r="12" spans="1:9" s="80" customFormat="1" ht="28.5" customHeight="1" x14ac:dyDescent="0.25">
      <c r="A12" s="76" t="s">
        <v>93</v>
      </c>
      <c r="B12" s="77" t="s">
        <v>94</v>
      </c>
      <c r="C12" s="78" t="s">
        <v>95</v>
      </c>
      <c r="D12" s="79">
        <f>[54]Д2!F98</f>
        <v>125.16442236012519</v>
      </c>
      <c r="E12" s="79">
        <f t="shared" ref="E12:H12" si="2">$D$12</f>
        <v>125.16442236012519</v>
      </c>
      <c r="F12" s="79">
        <f t="shared" si="2"/>
        <v>125.16442236012519</v>
      </c>
      <c r="G12" s="79">
        <f t="shared" si="2"/>
        <v>125.16442236012519</v>
      </c>
      <c r="H12" s="79">
        <f t="shared" si="2"/>
        <v>125.16442236012519</v>
      </c>
    </row>
    <row r="13" spans="1:9" s="80" customFormat="1" ht="36" x14ac:dyDescent="0.25">
      <c r="A13" s="81" t="s">
        <v>96</v>
      </c>
      <c r="B13" s="82" t="s">
        <v>97</v>
      </c>
      <c r="C13" s="83" t="s">
        <v>95</v>
      </c>
      <c r="D13" s="84">
        <f>E13+G13</f>
        <v>103.25114887107455</v>
      </c>
      <c r="E13" s="84">
        <f>[54]Тран!$E$21</f>
        <v>32.959476999439282</v>
      </c>
      <c r="F13" s="84">
        <f>[54]Тран!$E$21</f>
        <v>32.959476999439282</v>
      </c>
      <c r="G13" s="84">
        <f>[54]Тран!$E$20</f>
        <v>70.291671871635273</v>
      </c>
      <c r="H13" s="84">
        <f>[54]Тран!$E$20</f>
        <v>70.291671871635273</v>
      </c>
    </row>
    <row r="14" spans="1:9" s="80" customFormat="1" ht="36" x14ac:dyDescent="0.25">
      <c r="A14" s="81" t="s">
        <v>98</v>
      </c>
      <c r="B14" s="82" t="s">
        <v>99</v>
      </c>
      <c r="C14" s="83" t="s">
        <v>95</v>
      </c>
      <c r="D14" s="84">
        <f>E14+F14+G14+H14</f>
        <v>103.25114887107459</v>
      </c>
      <c r="E14" s="84">
        <f>[54]Постач!$E$15</f>
        <v>32.440512997170941</v>
      </c>
      <c r="F14" s="84">
        <f>[54]Постач!$E$16</f>
        <v>0.51896400226834072</v>
      </c>
      <c r="G14" s="84">
        <f>[54]Постач!$E$18</f>
        <v>67.46763605384767</v>
      </c>
      <c r="H14" s="84">
        <f>[54]Постач!$E$19</f>
        <v>2.8240358177876419</v>
      </c>
    </row>
    <row r="15" spans="1:9" ht="15" customHeight="1" x14ac:dyDescent="0.25">
      <c r="A15" s="393" t="s">
        <v>100</v>
      </c>
      <c r="B15" s="394"/>
      <c r="C15" s="394"/>
      <c r="D15" s="394"/>
      <c r="E15" s="394"/>
      <c r="F15" s="394"/>
      <c r="G15" s="394"/>
      <c r="H15" s="395"/>
      <c r="I15" s="80"/>
    </row>
    <row r="16" spans="1:9" ht="30" customHeight="1" x14ac:dyDescent="0.25">
      <c r="A16" s="72">
        <v>4</v>
      </c>
      <c r="B16" s="85" t="s">
        <v>101</v>
      </c>
      <c r="C16" s="86" t="s">
        <v>102</v>
      </c>
      <c r="D16" s="87">
        <f>[54]Д11!C9+[54]Д11!C14</f>
        <v>172739.09028179411</v>
      </c>
      <c r="E16" s="87">
        <f>$D$16</f>
        <v>172739.09028179411</v>
      </c>
      <c r="F16" s="87">
        <f t="shared" ref="F16:H16" si="3">$D$16</f>
        <v>172739.09028179411</v>
      </c>
      <c r="G16" s="87">
        <f t="shared" si="3"/>
        <v>172739.09028179411</v>
      </c>
      <c r="H16" s="87">
        <f t="shared" si="3"/>
        <v>172739.09028179411</v>
      </c>
    </row>
    <row r="17" spans="1:13" x14ac:dyDescent="0.25">
      <c r="A17" s="72">
        <v>5</v>
      </c>
      <c r="B17" s="85" t="s">
        <v>103</v>
      </c>
      <c r="C17" s="86" t="s">
        <v>102</v>
      </c>
      <c r="D17" s="87">
        <f>[54]Д4!L11</f>
        <v>5476.9820102962922</v>
      </c>
      <c r="E17" s="87">
        <f>$D$17</f>
        <v>5476.9820102962922</v>
      </c>
      <c r="F17" s="87">
        <f t="shared" ref="F17:H17" si="4">$D$17</f>
        <v>5476.9820102962922</v>
      </c>
      <c r="G17" s="87">
        <f t="shared" si="4"/>
        <v>5476.9820102962922</v>
      </c>
      <c r="H17" s="87">
        <f t="shared" si="4"/>
        <v>5476.9820102962922</v>
      </c>
    </row>
    <row r="18" spans="1:13" x14ac:dyDescent="0.25">
      <c r="A18" s="72">
        <v>6</v>
      </c>
      <c r="B18" s="85" t="s">
        <v>104</v>
      </c>
      <c r="C18" s="86" t="s">
        <v>102</v>
      </c>
      <c r="D18" s="87">
        <f>[54]Д4!L50</f>
        <v>111167.49770569986</v>
      </c>
      <c r="E18" s="87">
        <f t="shared" ref="E18:H18" si="5">$D$18</f>
        <v>111167.49770569986</v>
      </c>
      <c r="F18" s="87">
        <f t="shared" si="5"/>
        <v>111167.49770569986</v>
      </c>
      <c r="G18" s="87">
        <f t="shared" si="5"/>
        <v>111167.49770569986</v>
      </c>
      <c r="H18" s="87">
        <f t="shared" si="5"/>
        <v>111167.49770569986</v>
      </c>
    </row>
    <row r="19" spans="1:13" ht="36" x14ac:dyDescent="0.25">
      <c r="A19" s="72">
        <v>7</v>
      </c>
      <c r="B19" s="85" t="s">
        <v>105</v>
      </c>
      <c r="C19" s="86" t="s">
        <v>102</v>
      </c>
      <c r="D19" s="87">
        <f>[54]Д4!L40</f>
        <v>23277.716331478401</v>
      </c>
      <c r="E19" s="87">
        <f>$D$19</f>
        <v>23277.716331478401</v>
      </c>
      <c r="F19" s="87">
        <f>$D$19</f>
        <v>23277.716331478401</v>
      </c>
      <c r="G19" s="87">
        <f t="shared" ref="G19:H19" si="6">$D$19</f>
        <v>23277.716331478401</v>
      </c>
      <c r="H19" s="87">
        <f t="shared" si="6"/>
        <v>23277.716331478401</v>
      </c>
    </row>
    <row r="20" spans="1:13" x14ac:dyDescent="0.25">
      <c r="A20" s="72">
        <v>8</v>
      </c>
      <c r="B20" s="71" t="s">
        <v>106</v>
      </c>
      <c r="C20" s="72" t="s">
        <v>102</v>
      </c>
      <c r="D20" s="73">
        <f>D16+D17+D18+D19</f>
        <v>312661.28632926865</v>
      </c>
      <c r="E20" s="73">
        <f t="shared" ref="E20:H20" si="7">E16+E17+E18+E19</f>
        <v>312661.28632926865</v>
      </c>
      <c r="F20" s="73">
        <f t="shared" si="7"/>
        <v>312661.28632926865</v>
      </c>
      <c r="G20" s="73">
        <f t="shared" si="7"/>
        <v>312661.28632926865</v>
      </c>
      <c r="H20" s="73">
        <f t="shared" si="7"/>
        <v>312661.28632926865</v>
      </c>
    </row>
    <row r="21" spans="1:13" ht="24" x14ac:dyDescent="0.25">
      <c r="A21" s="72">
        <v>9</v>
      </c>
      <c r="B21" s="75" t="s">
        <v>107</v>
      </c>
      <c r="C21" s="72" t="s">
        <v>14</v>
      </c>
      <c r="D21" s="73">
        <f>ROUND(D20/D10*1000,2)</f>
        <v>1032.51</v>
      </c>
      <c r="E21" s="73">
        <f t="shared" ref="E21:H21" si="8">ROUND(E20/E10*1000,2)</f>
        <v>1032.51</v>
      </c>
      <c r="F21" s="73">
        <f t="shared" si="8"/>
        <v>1032.51</v>
      </c>
      <c r="G21" s="73">
        <f t="shared" si="8"/>
        <v>1032.51</v>
      </c>
      <c r="H21" s="73">
        <f t="shared" si="8"/>
        <v>1032.51</v>
      </c>
    </row>
    <row r="22" spans="1:13" ht="15" customHeight="1" x14ac:dyDescent="0.25">
      <c r="A22" s="335" t="s">
        <v>108</v>
      </c>
      <c r="B22" s="336"/>
      <c r="C22" s="336"/>
      <c r="D22" s="336"/>
      <c r="E22" s="336"/>
      <c r="F22" s="336"/>
      <c r="G22" s="336"/>
      <c r="H22" s="396"/>
    </row>
    <row r="23" spans="1:13" ht="24" x14ac:dyDescent="0.25">
      <c r="A23" s="70" t="s">
        <v>59</v>
      </c>
      <c r="B23" s="75" t="s">
        <v>109</v>
      </c>
      <c r="C23" s="72" t="s">
        <v>13</v>
      </c>
      <c r="D23" s="73">
        <f>[54]Д4!L56-D20</f>
        <v>72786.175013401196</v>
      </c>
      <c r="E23" s="73">
        <f>$D$23</f>
        <v>72786.175013401196</v>
      </c>
      <c r="F23" s="73">
        <f>$D$23</f>
        <v>72786.175013401196</v>
      </c>
      <c r="G23" s="73">
        <f t="shared" ref="G23:H23" si="9">$D$23</f>
        <v>72786.175013401196</v>
      </c>
      <c r="H23" s="73">
        <f t="shared" si="9"/>
        <v>72786.175013401196</v>
      </c>
    </row>
    <row r="24" spans="1:13" x14ac:dyDescent="0.25">
      <c r="A24" s="70" t="s">
        <v>110</v>
      </c>
      <c r="B24" s="75" t="s">
        <v>111</v>
      </c>
      <c r="C24" s="72" t="s">
        <v>13</v>
      </c>
      <c r="D24" s="73">
        <f>[54]Д4!L57</f>
        <v>0</v>
      </c>
      <c r="E24" s="73">
        <f>$D$24</f>
        <v>0</v>
      </c>
      <c r="F24" s="73">
        <f>$D$24</f>
        <v>0</v>
      </c>
      <c r="G24" s="73">
        <f t="shared" ref="G24:H24" si="10">$D$24</f>
        <v>0</v>
      </c>
      <c r="H24" s="73">
        <f t="shared" si="10"/>
        <v>0</v>
      </c>
    </row>
    <row r="25" spans="1:13" ht="24" x14ac:dyDescent="0.25">
      <c r="A25" s="70" t="s">
        <v>112</v>
      </c>
      <c r="B25" s="75" t="s">
        <v>113</v>
      </c>
      <c r="C25" s="72" t="s">
        <v>13</v>
      </c>
      <c r="D25" s="73">
        <f>[54]Д4!L59</f>
        <v>26905.127242199647</v>
      </c>
      <c r="E25" s="73">
        <f>$D$25</f>
        <v>26905.127242199647</v>
      </c>
      <c r="F25" s="73">
        <f>$D$25</f>
        <v>26905.127242199647</v>
      </c>
      <c r="G25" s="73">
        <f t="shared" ref="G25:H25" si="11">$D$25</f>
        <v>26905.127242199647</v>
      </c>
      <c r="H25" s="73">
        <f t="shared" si="11"/>
        <v>26905.127242199647</v>
      </c>
    </row>
    <row r="26" spans="1:13" x14ac:dyDescent="0.25">
      <c r="A26" s="70" t="s">
        <v>114</v>
      </c>
      <c r="B26" s="88" t="s">
        <v>115</v>
      </c>
      <c r="C26" s="72" t="s">
        <v>13</v>
      </c>
      <c r="D26" s="73">
        <f>[54]Д4!L58</f>
        <v>0</v>
      </c>
      <c r="E26" s="73">
        <f>$D$26</f>
        <v>0</v>
      </c>
      <c r="F26" s="73">
        <f>$D$26</f>
        <v>0</v>
      </c>
      <c r="G26" s="73">
        <f t="shared" ref="G26:H26" si="12">$D$26</f>
        <v>0</v>
      </c>
      <c r="H26" s="73">
        <f t="shared" si="12"/>
        <v>0</v>
      </c>
    </row>
    <row r="27" spans="1:13" s="94" customFormat="1" ht="36" x14ac:dyDescent="0.25">
      <c r="A27" s="89" t="s">
        <v>116</v>
      </c>
      <c r="B27" s="90" t="s">
        <v>117</v>
      </c>
      <c r="C27" s="91" t="s">
        <v>118</v>
      </c>
      <c r="D27" s="92">
        <f t="shared" ref="D27:H27" si="13">IFERROR(SUM(D23:D26)/D12/12*1000,0)</f>
        <v>66373.561788966515</v>
      </c>
      <c r="E27" s="92">
        <f>IFERROR(SUM(E23:E26)/E12/12*1000,0)</f>
        <v>66373.561788966515</v>
      </c>
      <c r="F27" s="92">
        <f t="shared" si="13"/>
        <v>66373.561788966515</v>
      </c>
      <c r="G27" s="92">
        <f t="shared" si="13"/>
        <v>66373.561788966515</v>
      </c>
      <c r="H27" s="92">
        <f t="shared" si="13"/>
        <v>66373.561788966515</v>
      </c>
      <c r="I27" s="93"/>
      <c r="J27" s="93"/>
      <c r="K27" s="93"/>
      <c r="L27" s="93"/>
      <c r="M27" s="93"/>
    </row>
    <row r="28" spans="1:13" ht="15" customHeight="1" x14ac:dyDescent="0.25">
      <c r="A28" s="335" t="s">
        <v>119</v>
      </c>
      <c r="B28" s="336"/>
      <c r="C28" s="336"/>
      <c r="D28" s="336"/>
      <c r="E28" s="336"/>
      <c r="F28" s="336"/>
      <c r="G28" s="336"/>
      <c r="H28" s="396"/>
      <c r="J28" s="95"/>
      <c r="K28" s="95"/>
      <c r="L28" s="95"/>
      <c r="M28" s="95"/>
    </row>
    <row r="29" spans="1:13" ht="24" x14ac:dyDescent="0.25">
      <c r="A29" s="70" t="s">
        <v>120</v>
      </c>
      <c r="B29" s="75" t="s">
        <v>121</v>
      </c>
      <c r="C29" s="72" t="s">
        <v>13</v>
      </c>
      <c r="D29" s="73">
        <f>E29+G29</f>
        <v>73811.026012357586</v>
      </c>
      <c r="E29" s="73">
        <f>[54]Д6_ЦТП_ТЕ!K40</f>
        <v>25033.45924474443</v>
      </c>
      <c r="F29" s="73">
        <f>E29</f>
        <v>25033.45924474443</v>
      </c>
      <c r="G29" s="92">
        <f>[54]Д6_ТЕ!$K$40</f>
        <v>48777.566767613156</v>
      </c>
      <c r="H29" s="92">
        <f>[54]Д6_ТЕ!$K$40</f>
        <v>48777.566767613156</v>
      </c>
      <c r="J29" s="95"/>
      <c r="K29" s="95"/>
      <c r="L29" s="95"/>
      <c r="M29" s="95"/>
    </row>
    <row r="30" spans="1:13" x14ac:dyDescent="0.25">
      <c r="A30" s="70" t="s">
        <v>122</v>
      </c>
      <c r="B30" s="75" t="s">
        <v>111</v>
      </c>
      <c r="C30" s="72" t="s">
        <v>13</v>
      </c>
      <c r="D30" s="73">
        <f>E30+G30</f>
        <v>0</v>
      </c>
      <c r="E30" s="73"/>
      <c r="F30" s="73"/>
      <c r="G30" s="92"/>
      <c r="H30" s="92"/>
      <c r="J30" s="95"/>
      <c r="K30" s="95"/>
      <c r="L30" s="95"/>
      <c r="M30" s="95"/>
    </row>
    <row r="31" spans="1:13" ht="24" x14ac:dyDescent="0.25">
      <c r="A31" s="70" t="s">
        <v>123</v>
      </c>
      <c r="B31" s="75" t="s">
        <v>124</v>
      </c>
      <c r="C31" s="72" t="s">
        <v>13</v>
      </c>
      <c r="D31" s="73">
        <f>E31+G31</f>
        <v>4030.358969511577</v>
      </c>
      <c r="E31" s="73">
        <f>[54]Д6_ЦТП_ТЕ!K43</f>
        <v>604.31982928448815</v>
      </c>
      <c r="F31" s="73">
        <f>E31</f>
        <v>604.31982928448815</v>
      </c>
      <c r="G31" s="92">
        <f>[54]Д6_ТЕ!$K$43</f>
        <v>3426.0391402270889</v>
      </c>
      <c r="H31" s="92">
        <f>[54]Д6_ТЕ!$K$43</f>
        <v>3426.0391402270889</v>
      </c>
      <c r="J31" s="95"/>
      <c r="K31" s="95"/>
      <c r="L31" s="95"/>
      <c r="M31" s="95"/>
    </row>
    <row r="32" spans="1:13" x14ac:dyDescent="0.25">
      <c r="A32" s="70" t="s">
        <v>125</v>
      </c>
      <c r="B32" s="75" t="s">
        <v>115</v>
      </c>
      <c r="C32" s="72" t="s">
        <v>13</v>
      </c>
      <c r="D32" s="73">
        <f>E32+G32</f>
        <v>0</v>
      </c>
      <c r="E32" s="73">
        <f>[54]Д6_ЦТП_ТЕ!K42</f>
        <v>0</v>
      </c>
      <c r="F32" s="73">
        <f>E32</f>
        <v>0</v>
      </c>
      <c r="G32" s="92">
        <f>[54]Д6_ТЕ!$K$42</f>
        <v>0</v>
      </c>
      <c r="H32" s="92">
        <f>[54]Д6_ТЕ!$K$42</f>
        <v>0</v>
      </c>
      <c r="J32" s="95"/>
      <c r="K32" s="95"/>
      <c r="L32" s="95"/>
      <c r="M32" s="95"/>
    </row>
    <row r="33" spans="1:13" s="96" customFormat="1" ht="36" x14ac:dyDescent="0.25">
      <c r="A33" s="89" t="s">
        <v>126</v>
      </c>
      <c r="B33" s="90" t="s">
        <v>127</v>
      </c>
      <c r="C33" s="91" t="s">
        <v>118</v>
      </c>
      <c r="D33" s="92">
        <f>IFERROR(SUM(D29:D32)/D13/12*1000,0)</f>
        <v>62825.277517465765</v>
      </c>
      <c r="E33" s="92">
        <f t="shared" ref="E33:H33" si="14">IFERROR(SUM(E29:E32)/E13/12*1000,0)</f>
        <v>64821.46514457</v>
      </c>
      <c r="F33" s="92">
        <f t="shared" si="14"/>
        <v>64821.46514457</v>
      </c>
      <c r="G33" s="92">
        <f>IFERROR(SUM(G29:G32)/G13/12*1000,0)</f>
        <v>61889.273316253173</v>
      </c>
      <c r="H33" s="92">
        <f t="shared" si="14"/>
        <v>61889.273316253173</v>
      </c>
      <c r="I33" s="93"/>
      <c r="J33" s="93"/>
      <c r="K33" s="93"/>
      <c r="L33" s="93"/>
      <c r="M33" s="93"/>
    </row>
    <row r="34" spans="1:13" ht="15" customHeight="1" x14ac:dyDescent="0.25">
      <c r="A34" s="335" t="s">
        <v>128</v>
      </c>
      <c r="B34" s="336"/>
      <c r="C34" s="336"/>
      <c r="D34" s="336"/>
      <c r="E34" s="336"/>
      <c r="F34" s="336"/>
      <c r="G34" s="336"/>
      <c r="H34" s="396"/>
      <c r="J34" s="95"/>
      <c r="K34" s="95"/>
      <c r="L34" s="95"/>
      <c r="M34" s="95"/>
    </row>
    <row r="35" spans="1:13" ht="24" x14ac:dyDescent="0.25">
      <c r="A35" s="97" t="s">
        <v>129</v>
      </c>
      <c r="B35" s="98" t="s">
        <v>130</v>
      </c>
      <c r="C35" s="99" t="s">
        <v>13</v>
      </c>
      <c r="D35" s="92">
        <f>E35+F35+G35+H35</f>
        <v>8063.238786451032</v>
      </c>
      <c r="E35" s="92">
        <f>'[54]Д9.1'!$F$22</f>
        <v>751.50879813165125</v>
      </c>
      <c r="F35" s="92">
        <f>'[54]Д9.1'!$H$22</f>
        <v>12.022387424109919</v>
      </c>
      <c r="G35" s="92">
        <f>'[54]Д9.1'!J22</f>
        <v>7090.6506302651624</v>
      </c>
      <c r="H35" s="92">
        <f>'[54]Д9.1'!L22</f>
        <v>209.05697063010837</v>
      </c>
      <c r="J35" s="95"/>
      <c r="K35" s="95"/>
      <c r="L35" s="95"/>
      <c r="M35" s="95"/>
    </row>
    <row r="36" spans="1:13" x14ac:dyDescent="0.25">
      <c r="A36" s="70" t="s">
        <v>131</v>
      </c>
      <c r="B36" s="75" t="s">
        <v>111</v>
      </c>
      <c r="C36" s="72" t="s">
        <v>13</v>
      </c>
      <c r="D36" s="92">
        <f t="shared" ref="D36:D38" si="15">E36+F36+G36+H36</f>
        <v>0</v>
      </c>
      <c r="E36" s="92">
        <f>'[54]Д9.1'!$F$23</f>
        <v>0</v>
      </c>
      <c r="F36" s="92">
        <f>'[54]Д9.1'!$H$23</f>
        <v>0</v>
      </c>
      <c r="G36" s="92">
        <f>'[54]Д9.1'!J23</f>
        <v>0</v>
      </c>
      <c r="H36" s="92">
        <f>'[54]Д9.1'!L23</f>
        <v>0</v>
      </c>
      <c r="J36" s="95"/>
      <c r="K36" s="95"/>
      <c r="L36" s="95"/>
      <c r="M36" s="95"/>
    </row>
    <row r="37" spans="1:13" ht="24" x14ac:dyDescent="0.25">
      <c r="A37" s="70" t="s">
        <v>132</v>
      </c>
      <c r="B37" s="75" t="s">
        <v>133</v>
      </c>
      <c r="C37" s="72" t="s">
        <v>13</v>
      </c>
      <c r="D37" s="92">
        <f t="shared" si="15"/>
        <v>5168.7856592714943</v>
      </c>
      <c r="E37" s="92">
        <f>'[54]Д9.1'!$F$24</f>
        <v>36.658965762519571</v>
      </c>
      <c r="F37" s="92">
        <f>'[54]Д9.1'!$H$24</f>
        <v>18.599170168575053</v>
      </c>
      <c r="G37" s="92">
        <f>'[54]Д9.1'!J24</f>
        <v>4512.179753829977</v>
      </c>
      <c r="H37" s="92">
        <f>'[54]Д9.1'!L24</f>
        <v>601.34776951042318</v>
      </c>
      <c r="J37" s="95"/>
      <c r="K37" s="95"/>
      <c r="L37" s="95"/>
      <c r="M37" s="95"/>
    </row>
    <row r="38" spans="1:13" x14ac:dyDescent="0.25">
      <c r="A38" s="70" t="s">
        <v>134</v>
      </c>
      <c r="B38" s="75" t="s">
        <v>115</v>
      </c>
      <c r="C38" s="72" t="s">
        <v>13</v>
      </c>
      <c r="D38" s="92">
        <f t="shared" si="15"/>
        <v>0</v>
      </c>
      <c r="E38" s="92">
        <f>'[54]Д9.1'!$F$25</f>
        <v>0</v>
      </c>
      <c r="F38" s="92">
        <f>'[54]Д9.1'!$H$25</f>
        <v>0</v>
      </c>
      <c r="G38" s="92">
        <f>'[54]Д9.1'!J25</f>
        <v>0</v>
      </c>
      <c r="H38" s="92">
        <f>'[54]Д9.1'!L25</f>
        <v>0</v>
      </c>
      <c r="J38" s="95"/>
      <c r="K38" s="95"/>
      <c r="L38" s="95"/>
      <c r="M38" s="95"/>
    </row>
    <row r="39" spans="1:13" s="96" customFormat="1" ht="36" x14ac:dyDescent="0.25">
      <c r="A39" s="89" t="s">
        <v>135</v>
      </c>
      <c r="B39" s="90" t="s">
        <v>136</v>
      </c>
      <c r="C39" s="91" t="s">
        <v>118</v>
      </c>
      <c r="D39" s="92">
        <f>(D35+D36+D37+D38)/12/D14*1000</f>
        <v>10679.481205454354</v>
      </c>
      <c r="E39" s="92">
        <f t="shared" ref="E39:H39" si="16">(E35+E36+E37+E38)/12/E14*1000</f>
        <v>2024.6488394591277</v>
      </c>
      <c r="F39" s="92">
        <f>(F35+F36+F37+F38)/12/F14*1000</f>
        <v>4917.0972454802813</v>
      </c>
      <c r="G39" s="92">
        <f t="shared" si="16"/>
        <v>14331.353350460038</v>
      </c>
      <c r="H39" s="92">
        <f t="shared" si="16"/>
        <v>23913.906445404231</v>
      </c>
      <c r="I39" s="93"/>
      <c r="J39" s="93"/>
      <c r="K39" s="93"/>
      <c r="L39" s="93"/>
      <c r="M39" s="93"/>
    </row>
    <row r="40" spans="1:13" s="101" customFormat="1" ht="15" customHeight="1" x14ac:dyDescent="0.25">
      <c r="A40" s="397" t="s">
        <v>137</v>
      </c>
      <c r="B40" s="398"/>
      <c r="C40" s="398"/>
      <c r="D40" s="398"/>
      <c r="E40" s="398"/>
      <c r="F40" s="399"/>
      <c r="G40" s="100"/>
    </row>
    <row r="41" spans="1:13" s="101" customFormat="1" ht="24" x14ac:dyDescent="0.25">
      <c r="A41" s="102" t="s">
        <v>138</v>
      </c>
      <c r="B41" s="103" t="s">
        <v>139</v>
      </c>
      <c r="C41" s="104" t="s">
        <v>14</v>
      </c>
      <c r="D41" s="105">
        <f>D21</f>
        <v>1032.51</v>
      </c>
      <c r="E41" s="105">
        <f t="shared" ref="E41:H41" si="17">E21</f>
        <v>1032.51</v>
      </c>
      <c r="F41" s="105">
        <f t="shared" si="17"/>
        <v>1032.51</v>
      </c>
      <c r="G41" s="105">
        <f t="shared" si="17"/>
        <v>1032.51</v>
      </c>
      <c r="H41" s="105">
        <f t="shared" si="17"/>
        <v>1032.51</v>
      </c>
    </row>
    <row r="42" spans="1:13" s="101" customFormat="1" ht="60.6" customHeight="1" x14ac:dyDescent="0.25">
      <c r="A42" s="102" t="s">
        <v>140</v>
      </c>
      <c r="B42" s="103" t="s">
        <v>141</v>
      </c>
      <c r="C42" s="104" t="s">
        <v>118</v>
      </c>
      <c r="D42" s="105">
        <f>D33+D39+D27</f>
        <v>139878.32051188662</v>
      </c>
      <c r="E42" s="105">
        <f t="shared" ref="E42:H42" si="18">E33+E39+E27</f>
        <v>133219.67577299563</v>
      </c>
      <c r="F42" s="105">
        <f t="shared" si="18"/>
        <v>136112.1241790168</v>
      </c>
      <c r="G42" s="105">
        <f t="shared" si="18"/>
        <v>142594.18845567974</v>
      </c>
      <c r="H42" s="105">
        <f t="shared" si="18"/>
        <v>152176.7415506239</v>
      </c>
      <c r="I42" s="106"/>
      <c r="J42" s="106"/>
      <c r="K42" s="106"/>
    </row>
    <row r="43" spans="1:13" s="109" customFormat="1" ht="15" customHeight="1" x14ac:dyDescent="0.25">
      <c r="A43" s="337" t="s">
        <v>142</v>
      </c>
      <c r="B43" s="338"/>
      <c r="C43" s="338"/>
      <c r="D43" s="338"/>
      <c r="E43" s="338"/>
      <c r="F43" s="390"/>
      <c r="G43" s="107"/>
      <c r="H43" s="108"/>
      <c r="I43" s="108"/>
      <c r="J43" s="108"/>
      <c r="K43" s="108"/>
    </row>
    <row r="44" spans="1:13" s="109" customFormat="1" ht="24" x14ac:dyDescent="0.25">
      <c r="A44" s="110" t="s">
        <v>143</v>
      </c>
      <c r="B44" s="111" t="s">
        <v>139</v>
      </c>
      <c r="C44" s="112" t="s">
        <v>14</v>
      </c>
      <c r="D44" s="113">
        <f>ROUND(D41*1.2,2)</f>
        <v>1239.01</v>
      </c>
      <c r="E44" s="113">
        <f t="shared" ref="E44:H45" si="19">ROUND(E41*1.2,2)</f>
        <v>1239.01</v>
      </c>
      <c r="F44" s="113">
        <f t="shared" si="19"/>
        <v>1239.01</v>
      </c>
      <c r="G44" s="113">
        <f t="shared" si="19"/>
        <v>1239.01</v>
      </c>
      <c r="H44" s="113">
        <f t="shared" si="19"/>
        <v>1239.01</v>
      </c>
      <c r="I44" s="108"/>
      <c r="J44" s="108"/>
      <c r="K44" s="108"/>
    </row>
    <row r="45" spans="1:13" s="109" customFormat="1" ht="60" x14ac:dyDescent="0.25">
      <c r="A45" s="110" t="s">
        <v>144</v>
      </c>
      <c r="B45" s="111" t="s">
        <v>141</v>
      </c>
      <c r="C45" s="112" t="s">
        <v>118</v>
      </c>
      <c r="D45" s="113">
        <f>ROUND(D42*1.2,2)</f>
        <v>167853.98</v>
      </c>
      <c r="E45" s="113">
        <f t="shared" si="19"/>
        <v>159863.60999999999</v>
      </c>
      <c r="F45" s="113">
        <f t="shared" si="19"/>
        <v>163334.54999999999</v>
      </c>
      <c r="G45" s="113">
        <f t="shared" si="19"/>
        <v>171113.03</v>
      </c>
      <c r="H45" s="113">
        <f t="shared" si="19"/>
        <v>182612.09</v>
      </c>
      <c r="I45" s="93"/>
      <c r="J45" s="93"/>
      <c r="K45" s="93"/>
      <c r="L45" s="93"/>
      <c r="M45" s="93"/>
    </row>
    <row r="46" spans="1:13" x14ac:dyDescent="0.25">
      <c r="A46" s="114"/>
      <c r="B46" s="115"/>
      <c r="C46" s="116"/>
      <c r="D46" s="117"/>
      <c r="E46" s="117"/>
      <c r="F46" s="117"/>
      <c r="H46" s="59"/>
      <c r="I46" s="59"/>
      <c r="J46" s="59"/>
      <c r="K46" s="59"/>
    </row>
    <row r="47" spans="1:13" x14ac:dyDescent="0.25">
      <c r="A47" s="114"/>
      <c r="B47" s="115"/>
      <c r="C47" s="116"/>
      <c r="D47" s="117"/>
      <c r="E47" s="117"/>
      <c r="F47" s="117"/>
      <c r="H47" s="59"/>
      <c r="I47" s="59"/>
      <c r="J47" s="59"/>
      <c r="K47" s="59"/>
    </row>
    <row r="48" spans="1:13" s="120" customFormat="1" ht="17.25" customHeight="1" x14ac:dyDescent="0.3">
      <c r="A48" s="118"/>
      <c r="B48" s="119" t="s">
        <v>61</v>
      </c>
      <c r="C48" s="327" t="s">
        <v>62</v>
      </c>
      <c r="D48" s="327"/>
      <c r="E48" s="328" t="s">
        <v>63</v>
      </c>
      <c r="F48" s="328"/>
    </row>
    <row r="49" spans="1:8" ht="14.45" customHeight="1" x14ac:dyDescent="0.25">
      <c r="A49" s="121"/>
      <c r="B49" s="122"/>
      <c r="C49" s="329" t="s">
        <v>145</v>
      </c>
      <c r="D49" s="329"/>
      <c r="E49" s="330"/>
      <c r="F49" s="330"/>
    </row>
    <row r="50" spans="1:8" x14ac:dyDescent="0.25">
      <c r="A50" s="123"/>
      <c r="B50" s="122"/>
      <c r="C50" s="330"/>
      <c r="D50" s="330"/>
      <c r="E50" s="330"/>
      <c r="F50" s="330"/>
    </row>
    <row r="52" spans="1:8" x14ac:dyDescent="0.25">
      <c r="B52" s="125"/>
    </row>
    <row r="53" spans="1:8" x14ac:dyDescent="0.25">
      <c r="B53" s="125"/>
    </row>
    <row r="58" spans="1:8" x14ac:dyDescent="0.25">
      <c r="D58" s="126"/>
      <c r="E58" s="126"/>
      <c r="F58" s="126"/>
      <c r="G58" s="126"/>
      <c r="H58" s="126"/>
    </row>
  </sheetData>
  <mergeCells count="23">
    <mergeCell ref="E1:H1"/>
    <mergeCell ref="A3:H3"/>
    <mergeCell ref="B4:H4"/>
    <mergeCell ref="B5:H5"/>
    <mergeCell ref="E6:F6"/>
    <mergeCell ref="C50:D50"/>
    <mergeCell ref="E50:F50"/>
    <mergeCell ref="G7:H7"/>
    <mergeCell ref="A15:H15"/>
    <mergeCell ref="A22:H22"/>
    <mergeCell ref="A28:H28"/>
    <mergeCell ref="A34:H34"/>
    <mergeCell ref="A40:F40"/>
    <mergeCell ref="A7:A8"/>
    <mergeCell ref="B7:B8"/>
    <mergeCell ref="C7:C8"/>
    <mergeCell ref="D7:D8"/>
    <mergeCell ref="E7:F7"/>
    <mergeCell ref="A43:F43"/>
    <mergeCell ref="C48:D48"/>
    <mergeCell ref="E48:F48"/>
    <mergeCell ref="C49:D49"/>
    <mergeCell ref="E49:F49"/>
  </mergeCells>
  <conditionalFormatting sqref="B4">
    <cfRule type="cellIs" dxfId="104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4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58"/>
  <sheetViews>
    <sheetView view="pageBreakPreview" zoomScaleNormal="115" zoomScaleSheetLayoutView="100" workbookViewId="0">
      <pane ySplit="8" topLeftCell="A9" activePane="bottomLeft" state="frozen"/>
      <selection activeCell="N26" sqref="N26:T26"/>
      <selection pane="bottomLeft" activeCell="D60" sqref="D60"/>
    </sheetView>
  </sheetViews>
  <sheetFormatPr defaultColWidth="9.140625" defaultRowHeight="15" x14ac:dyDescent="0.25"/>
  <cols>
    <col min="1" max="1" width="5.5703125" style="124" customWidth="1"/>
    <col min="2" max="2" width="40.85546875" style="60" customWidth="1"/>
    <col min="3" max="3" width="9.140625" style="60"/>
    <col min="4" max="8" width="15.7109375" style="60" customWidth="1"/>
    <col min="9" max="13" width="13.140625" style="127" bestFit="1" customWidth="1"/>
    <col min="14" max="16384" width="9.140625" style="60"/>
  </cols>
  <sheetData>
    <row r="1" spans="1:13" ht="49.5" customHeight="1" x14ac:dyDescent="0.25">
      <c r="A1" s="59"/>
      <c r="C1" s="61"/>
      <c r="D1" s="61"/>
      <c r="E1" s="339" t="s">
        <v>146</v>
      </c>
      <c r="F1" s="339"/>
      <c r="G1" s="339"/>
      <c r="H1" s="339"/>
    </row>
    <row r="2" spans="1:13" ht="16.5" customHeight="1" x14ac:dyDescent="0.25">
      <c r="A2" s="62"/>
      <c r="B2" s="61"/>
      <c r="C2" s="61"/>
      <c r="D2" s="61"/>
      <c r="E2" s="63"/>
      <c r="F2" s="63"/>
      <c r="G2" s="63"/>
    </row>
    <row r="3" spans="1:13" ht="42.75" customHeight="1" x14ac:dyDescent="0.3">
      <c r="A3" s="400" t="s">
        <v>147</v>
      </c>
      <c r="B3" s="400"/>
      <c r="C3" s="400"/>
      <c r="D3" s="400"/>
      <c r="E3" s="400"/>
      <c r="F3" s="400"/>
      <c r="G3" s="400"/>
      <c r="H3" s="400"/>
    </row>
    <row r="4" spans="1:13" x14ac:dyDescent="0.25">
      <c r="A4" s="401" t="str">
        <f>'[54]1_Елементи витрат'!A3</f>
        <v>КПТМ "Черкаситеплокомуненерго"</v>
      </c>
      <c r="B4" s="401"/>
      <c r="C4" s="401"/>
      <c r="D4" s="401"/>
      <c r="E4" s="401"/>
      <c r="F4" s="401"/>
      <c r="G4" s="401"/>
      <c r="H4" s="401"/>
    </row>
    <row r="5" spans="1:13" x14ac:dyDescent="0.25">
      <c r="A5" s="402" t="s">
        <v>2</v>
      </c>
      <c r="B5" s="402"/>
      <c r="C5" s="402"/>
      <c r="D5" s="402"/>
      <c r="E5" s="402"/>
      <c r="F5" s="402"/>
      <c r="G5" s="402"/>
      <c r="H5" s="402"/>
    </row>
    <row r="6" spans="1:13" x14ac:dyDescent="0.25">
      <c r="A6" s="62"/>
      <c r="B6" s="61"/>
      <c r="C6" s="61"/>
      <c r="D6" s="61"/>
      <c r="E6" s="128"/>
      <c r="F6" s="128"/>
      <c r="G6" s="128"/>
      <c r="H6" s="129" t="s">
        <v>82</v>
      </c>
    </row>
    <row r="7" spans="1:13" ht="101.25" customHeight="1" x14ac:dyDescent="0.25">
      <c r="A7" s="403" t="s">
        <v>4</v>
      </c>
      <c r="B7" s="405" t="s">
        <v>83</v>
      </c>
      <c r="C7" s="405" t="s">
        <v>6</v>
      </c>
      <c r="D7" s="417" t="s">
        <v>84</v>
      </c>
      <c r="E7" s="391" t="s">
        <v>85</v>
      </c>
      <c r="F7" s="392"/>
      <c r="G7" s="391" t="s">
        <v>86</v>
      </c>
      <c r="H7" s="392"/>
    </row>
    <row r="8" spans="1:13" ht="48.75" customHeight="1" x14ac:dyDescent="0.25">
      <c r="A8" s="404"/>
      <c r="B8" s="406"/>
      <c r="C8" s="406"/>
      <c r="D8" s="418"/>
      <c r="E8" s="130" t="s">
        <v>11</v>
      </c>
      <c r="F8" s="130" t="s">
        <v>87</v>
      </c>
      <c r="G8" s="130" t="s">
        <v>11</v>
      </c>
      <c r="H8" s="130" t="s">
        <v>87</v>
      </c>
    </row>
    <row r="9" spans="1:13" s="74" customFormat="1" x14ac:dyDescent="0.25">
      <c r="A9" s="66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8">
        <v>7</v>
      </c>
      <c r="H9" s="68">
        <v>8</v>
      </c>
      <c r="I9" s="131"/>
      <c r="J9" s="131"/>
      <c r="K9" s="131"/>
      <c r="L9" s="131"/>
      <c r="M9" s="131"/>
    </row>
    <row r="10" spans="1:13" s="74" customFormat="1" ht="69" customHeight="1" x14ac:dyDescent="0.25">
      <c r="A10" s="70" t="s">
        <v>88</v>
      </c>
      <c r="B10" s="71" t="s">
        <v>89</v>
      </c>
      <c r="C10" s="72" t="s">
        <v>90</v>
      </c>
      <c r="D10" s="73">
        <f>[54]Д4!P65</f>
        <v>57348.207422144114</v>
      </c>
      <c r="E10" s="73">
        <f>$D$10</f>
        <v>57348.207422144114</v>
      </c>
      <c r="F10" s="73">
        <f t="shared" ref="F10:H10" si="0">$D$10</f>
        <v>57348.207422144114</v>
      </c>
      <c r="G10" s="73">
        <f t="shared" si="0"/>
        <v>57348.207422144114</v>
      </c>
      <c r="H10" s="73">
        <f t="shared" si="0"/>
        <v>57348.207422144114</v>
      </c>
      <c r="I10" s="131"/>
      <c r="J10" s="131"/>
      <c r="K10" s="131"/>
      <c r="L10" s="131"/>
      <c r="M10" s="131"/>
    </row>
    <row r="11" spans="1:13" ht="24" x14ac:dyDescent="0.25">
      <c r="A11" s="70" t="s">
        <v>91</v>
      </c>
      <c r="B11" s="75" t="s">
        <v>92</v>
      </c>
      <c r="C11" s="72" t="s">
        <v>90</v>
      </c>
      <c r="D11" s="73">
        <f>[54]Д2!F80</f>
        <v>51528.318396914583</v>
      </c>
      <c r="E11" s="73">
        <f>$D$11</f>
        <v>51528.318396914583</v>
      </c>
      <c r="F11" s="73">
        <f t="shared" ref="F11:H11" si="1">$D$11</f>
        <v>51528.318396914583</v>
      </c>
      <c r="G11" s="73">
        <f t="shared" si="1"/>
        <v>51528.318396914583</v>
      </c>
      <c r="H11" s="73">
        <f t="shared" si="1"/>
        <v>51528.318396914583</v>
      </c>
    </row>
    <row r="12" spans="1:13" s="134" customFormat="1" ht="30.75" customHeight="1" x14ac:dyDescent="0.25">
      <c r="A12" s="76" t="s">
        <v>93</v>
      </c>
      <c r="B12" s="77" t="s">
        <v>94</v>
      </c>
      <c r="C12" s="78" t="s">
        <v>95</v>
      </c>
      <c r="D12" s="132">
        <f>[54]Д2!F99</f>
        <v>25.989059543566341</v>
      </c>
      <c r="E12" s="132">
        <f>$D$12</f>
        <v>25.989059543566341</v>
      </c>
      <c r="F12" s="132">
        <f t="shared" ref="F12:H12" si="2">$D$12</f>
        <v>25.989059543566341</v>
      </c>
      <c r="G12" s="132">
        <f t="shared" si="2"/>
        <v>25.989059543566341</v>
      </c>
      <c r="H12" s="132">
        <f t="shared" si="2"/>
        <v>25.989059543566341</v>
      </c>
      <c r="I12" s="133"/>
      <c r="J12" s="133"/>
      <c r="K12" s="133"/>
      <c r="L12" s="133"/>
      <c r="M12" s="133"/>
    </row>
    <row r="13" spans="1:13" s="136" customFormat="1" ht="36" x14ac:dyDescent="0.25">
      <c r="A13" s="81" t="s">
        <v>96</v>
      </c>
      <c r="B13" s="82" t="s">
        <v>97</v>
      </c>
      <c r="C13" s="83" t="s">
        <v>95</v>
      </c>
      <c r="D13" s="84">
        <f>E13+G13</f>
        <v>25.454569320106977</v>
      </c>
      <c r="E13" s="84">
        <f>[54]Тран!$F$21</f>
        <v>6.3385802069328108</v>
      </c>
      <c r="F13" s="84">
        <f>[54]Тран!$F$21</f>
        <v>6.3385802069328108</v>
      </c>
      <c r="G13" s="84">
        <f>[54]Тран!$F$20</f>
        <v>19.115989113174166</v>
      </c>
      <c r="H13" s="84">
        <f>[54]Тран!$F$20</f>
        <v>19.115989113174166</v>
      </c>
      <c r="I13" s="135"/>
      <c r="J13" s="135"/>
      <c r="K13" s="135"/>
      <c r="L13" s="135"/>
      <c r="M13" s="135"/>
    </row>
    <row r="14" spans="1:13" s="136" customFormat="1" ht="36" x14ac:dyDescent="0.25">
      <c r="A14" s="81" t="s">
        <v>98</v>
      </c>
      <c r="B14" s="82" t="s">
        <v>99</v>
      </c>
      <c r="C14" s="83" t="s">
        <v>95</v>
      </c>
      <c r="D14" s="84">
        <f>E14+F14+G14+H14</f>
        <v>25.454569320106973</v>
      </c>
      <c r="E14" s="137">
        <f>[54]Постач!$F$15</f>
        <v>5.5010116488528107</v>
      </c>
      <c r="F14" s="137">
        <f>[54]Постач!$F$16</f>
        <v>0.83756855807999997</v>
      </c>
      <c r="G14" s="84">
        <f>[54]Постач!$F$18</f>
        <v>17.844947428066963</v>
      </c>
      <c r="H14" s="84">
        <f>[54]Постач!$F$19</f>
        <v>1.2710416851072002</v>
      </c>
      <c r="I14" s="135"/>
      <c r="J14" s="135"/>
      <c r="K14" s="135"/>
      <c r="L14" s="135"/>
      <c r="M14" s="135"/>
    </row>
    <row r="15" spans="1:13" ht="14.45" customHeight="1" x14ac:dyDescent="0.25">
      <c r="A15" s="335" t="s">
        <v>100</v>
      </c>
      <c r="B15" s="336"/>
      <c r="C15" s="336"/>
      <c r="D15" s="336"/>
      <c r="E15" s="336"/>
      <c r="F15" s="336"/>
      <c r="G15" s="336"/>
      <c r="H15" s="336"/>
    </row>
    <row r="16" spans="1:13" ht="30" customHeight="1" x14ac:dyDescent="0.25">
      <c r="A16" s="72">
        <v>4</v>
      </c>
      <c r="B16" s="85" t="s">
        <v>101</v>
      </c>
      <c r="C16" s="86" t="s">
        <v>102</v>
      </c>
      <c r="D16" s="87">
        <f>[54]Д11!C10+[54]Д11!C15</f>
        <v>85310.620484502768</v>
      </c>
      <c r="E16" s="87">
        <f t="shared" ref="E16:H16" si="3">$D$16</f>
        <v>85310.620484502768</v>
      </c>
      <c r="F16" s="87">
        <f t="shared" si="3"/>
        <v>85310.620484502768</v>
      </c>
      <c r="G16" s="87">
        <f t="shared" si="3"/>
        <v>85310.620484502768</v>
      </c>
      <c r="H16" s="87">
        <f t="shared" si="3"/>
        <v>85310.620484502768</v>
      </c>
    </row>
    <row r="17" spans="1:13" x14ac:dyDescent="0.25">
      <c r="A17" s="72">
        <v>5</v>
      </c>
      <c r="B17" s="85" t="s">
        <v>103</v>
      </c>
      <c r="C17" s="86" t="s">
        <v>102</v>
      </c>
      <c r="D17" s="87">
        <f>[54]Д4!P11</f>
        <v>1222.699832056277</v>
      </c>
      <c r="E17" s="87">
        <f t="shared" ref="E17:H17" si="4">$D$17</f>
        <v>1222.699832056277</v>
      </c>
      <c r="F17" s="87">
        <f t="shared" si="4"/>
        <v>1222.699832056277</v>
      </c>
      <c r="G17" s="87">
        <f t="shared" si="4"/>
        <v>1222.699832056277</v>
      </c>
      <c r="H17" s="87">
        <f t="shared" si="4"/>
        <v>1222.699832056277</v>
      </c>
    </row>
    <row r="18" spans="1:13" x14ac:dyDescent="0.25">
      <c r="A18" s="72">
        <v>6</v>
      </c>
      <c r="B18" s="85" t="s">
        <v>104</v>
      </c>
      <c r="C18" s="86" t="s">
        <v>102</v>
      </c>
      <c r="D18" s="87">
        <f>[54]Д4!P50</f>
        <v>8105.2556783096406</v>
      </c>
      <c r="E18" s="87">
        <f t="shared" ref="E18:H18" si="5">$D$18</f>
        <v>8105.2556783096406</v>
      </c>
      <c r="F18" s="87">
        <f t="shared" si="5"/>
        <v>8105.2556783096406</v>
      </c>
      <c r="G18" s="87">
        <f t="shared" si="5"/>
        <v>8105.2556783096406</v>
      </c>
      <c r="H18" s="87">
        <f t="shared" si="5"/>
        <v>8105.2556783096406</v>
      </c>
    </row>
    <row r="19" spans="1:13" ht="36" x14ac:dyDescent="0.25">
      <c r="A19" s="72">
        <v>7</v>
      </c>
      <c r="B19" s="85" t="s">
        <v>105</v>
      </c>
      <c r="C19" s="86" t="s">
        <v>102</v>
      </c>
      <c r="D19" s="87">
        <f>[54]Д4!P47</f>
        <v>15942.369222005755</v>
      </c>
      <c r="E19" s="87">
        <f t="shared" ref="E19:H19" si="6">$D$19</f>
        <v>15942.369222005755</v>
      </c>
      <c r="F19" s="87">
        <f t="shared" si="6"/>
        <v>15942.369222005755</v>
      </c>
      <c r="G19" s="87">
        <f t="shared" si="6"/>
        <v>15942.369222005755</v>
      </c>
      <c r="H19" s="87">
        <f t="shared" si="6"/>
        <v>15942.369222005755</v>
      </c>
    </row>
    <row r="20" spans="1:13" x14ac:dyDescent="0.25">
      <c r="A20" s="72">
        <v>8</v>
      </c>
      <c r="B20" s="71" t="s">
        <v>106</v>
      </c>
      <c r="C20" s="72" t="s">
        <v>102</v>
      </c>
      <c r="D20" s="73">
        <f>SUM(D16:D19)</f>
        <v>110580.94521687443</v>
      </c>
      <c r="E20" s="73">
        <f t="shared" ref="E20:H20" si="7">SUM(E16:E19)</f>
        <v>110580.94521687443</v>
      </c>
      <c r="F20" s="73">
        <f t="shared" si="7"/>
        <v>110580.94521687443</v>
      </c>
      <c r="G20" s="73">
        <f t="shared" si="7"/>
        <v>110580.94521687443</v>
      </c>
      <c r="H20" s="73">
        <f t="shared" si="7"/>
        <v>110580.94521687443</v>
      </c>
    </row>
    <row r="21" spans="1:13" ht="24" x14ac:dyDescent="0.25">
      <c r="A21" s="72">
        <v>9</v>
      </c>
      <c r="B21" s="75" t="s">
        <v>107</v>
      </c>
      <c r="C21" s="72" t="s">
        <v>14</v>
      </c>
      <c r="D21" s="73">
        <f t="shared" ref="D21:H21" si="8">ROUND(D20/D10*1000,2)</f>
        <v>1928.24</v>
      </c>
      <c r="E21" s="73">
        <f t="shared" si="8"/>
        <v>1928.24</v>
      </c>
      <c r="F21" s="73">
        <f t="shared" si="8"/>
        <v>1928.24</v>
      </c>
      <c r="G21" s="73">
        <f t="shared" si="8"/>
        <v>1928.24</v>
      </c>
      <c r="H21" s="73">
        <f t="shared" si="8"/>
        <v>1928.24</v>
      </c>
    </row>
    <row r="22" spans="1:13" ht="14.45" customHeight="1" x14ac:dyDescent="0.25">
      <c r="A22" s="335" t="s">
        <v>108</v>
      </c>
      <c r="B22" s="336"/>
      <c r="C22" s="336"/>
      <c r="D22" s="336"/>
      <c r="E22" s="336"/>
      <c r="F22" s="336"/>
      <c r="G22" s="336"/>
      <c r="H22" s="336"/>
    </row>
    <row r="23" spans="1:13" ht="24" x14ac:dyDescent="0.25">
      <c r="A23" s="70" t="s">
        <v>59</v>
      </c>
      <c r="B23" s="75" t="s">
        <v>109</v>
      </c>
      <c r="C23" s="72" t="s">
        <v>13</v>
      </c>
      <c r="D23" s="73">
        <f>[54]Д4!P56-D20</f>
        <v>16210.377419421697</v>
      </c>
      <c r="E23" s="73">
        <f t="shared" ref="E23:H23" si="9">$D$23</f>
        <v>16210.377419421697</v>
      </c>
      <c r="F23" s="73">
        <f t="shared" si="9"/>
        <v>16210.377419421697</v>
      </c>
      <c r="G23" s="73">
        <f t="shared" si="9"/>
        <v>16210.377419421697</v>
      </c>
      <c r="H23" s="73">
        <f t="shared" si="9"/>
        <v>16210.377419421697</v>
      </c>
    </row>
    <row r="24" spans="1:13" x14ac:dyDescent="0.25">
      <c r="A24" s="70" t="s">
        <v>110</v>
      </c>
      <c r="B24" s="75" t="s">
        <v>111</v>
      </c>
      <c r="C24" s="72" t="s">
        <v>13</v>
      </c>
      <c r="D24" s="73">
        <f>[54]Д4!P57</f>
        <v>0</v>
      </c>
      <c r="E24" s="73">
        <f t="shared" ref="E24:H24" si="10">$D$24</f>
        <v>0</v>
      </c>
      <c r="F24" s="73">
        <f t="shared" si="10"/>
        <v>0</v>
      </c>
      <c r="G24" s="73">
        <f t="shared" si="10"/>
        <v>0</v>
      </c>
      <c r="H24" s="73">
        <f t="shared" si="10"/>
        <v>0</v>
      </c>
    </row>
    <row r="25" spans="1:13" ht="24" x14ac:dyDescent="0.25">
      <c r="A25" s="70" t="s">
        <v>112</v>
      </c>
      <c r="B25" s="75" t="s">
        <v>113</v>
      </c>
      <c r="C25" s="72" t="s">
        <v>13</v>
      </c>
      <c r="D25" s="73">
        <f>[54]Д4!P59</f>
        <v>7788.4576429709177</v>
      </c>
      <c r="E25" s="73">
        <f t="shared" ref="E25:H25" si="11">$D$25</f>
        <v>7788.4576429709177</v>
      </c>
      <c r="F25" s="73">
        <f t="shared" si="11"/>
        <v>7788.4576429709177</v>
      </c>
      <c r="G25" s="73">
        <f t="shared" si="11"/>
        <v>7788.4576429709177</v>
      </c>
      <c r="H25" s="73">
        <f t="shared" si="11"/>
        <v>7788.4576429709177</v>
      </c>
    </row>
    <row r="26" spans="1:13" x14ac:dyDescent="0.25">
      <c r="A26" s="70" t="s">
        <v>114</v>
      </c>
      <c r="B26" s="88" t="s">
        <v>115</v>
      </c>
      <c r="C26" s="72" t="s">
        <v>13</v>
      </c>
      <c r="D26" s="73">
        <f>[54]Д4!P58</f>
        <v>0</v>
      </c>
      <c r="E26" s="73">
        <f t="shared" ref="E26:H26" si="12">$D$26</f>
        <v>0</v>
      </c>
      <c r="F26" s="73">
        <f t="shared" si="12"/>
        <v>0</v>
      </c>
      <c r="G26" s="73">
        <f t="shared" si="12"/>
        <v>0</v>
      </c>
      <c r="H26" s="73">
        <f t="shared" si="12"/>
        <v>0</v>
      </c>
    </row>
    <row r="27" spans="1:13" s="96" customFormat="1" ht="36" x14ac:dyDescent="0.25">
      <c r="A27" s="89" t="s">
        <v>116</v>
      </c>
      <c r="B27" s="90" t="s">
        <v>117</v>
      </c>
      <c r="C27" s="91" t="s">
        <v>118</v>
      </c>
      <c r="D27" s="92">
        <f t="shared" ref="D27:H27" si="13">IFERROR(SUM(D23:D26)/D12/12*1000,0)</f>
        <v>76951.723417061192</v>
      </c>
      <c r="E27" s="92">
        <f t="shared" si="13"/>
        <v>76951.723417061192</v>
      </c>
      <c r="F27" s="92">
        <f t="shared" si="13"/>
        <v>76951.723417061192</v>
      </c>
      <c r="G27" s="92">
        <f t="shared" si="13"/>
        <v>76951.723417061192</v>
      </c>
      <c r="H27" s="92">
        <f t="shared" si="13"/>
        <v>76951.723417061192</v>
      </c>
      <c r="I27" s="138"/>
      <c r="J27" s="138"/>
      <c r="K27" s="138"/>
      <c r="L27" s="138"/>
      <c r="M27" s="138"/>
    </row>
    <row r="28" spans="1:13" ht="14.45" customHeight="1" x14ac:dyDescent="0.25">
      <c r="A28" s="335" t="s">
        <v>119</v>
      </c>
      <c r="B28" s="336"/>
      <c r="C28" s="336"/>
      <c r="D28" s="336"/>
      <c r="E28" s="336"/>
      <c r="F28" s="336"/>
      <c r="G28" s="336"/>
      <c r="H28" s="336"/>
    </row>
    <row r="29" spans="1:13" ht="24" x14ac:dyDescent="0.25">
      <c r="A29" s="70" t="s">
        <v>120</v>
      </c>
      <c r="B29" s="75" t="s">
        <v>121</v>
      </c>
      <c r="C29" s="72" t="s">
        <v>13</v>
      </c>
      <c r="D29" s="73">
        <f>E29+G29</f>
        <v>20745.169145924381</v>
      </c>
      <c r="E29" s="73">
        <f>[54]Д6_ЦТП_ТЕ!O40</f>
        <v>5733.2488621042794</v>
      </c>
      <c r="F29" s="73">
        <f>E29</f>
        <v>5733.2488621042794</v>
      </c>
      <c r="G29" s="92">
        <f>[54]Д6_ТЕ!$O$40</f>
        <v>15011.920283820104</v>
      </c>
      <c r="H29" s="92">
        <f>[54]Д6_ТЕ!$O$40</f>
        <v>15011.920283820104</v>
      </c>
    </row>
    <row r="30" spans="1:13" x14ac:dyDescent="0.25">
      <c r="A30" s="70" t="s">
        <v>122</v>
      </c>
      <c r="B30" s="75" t="s">
        <v>111</v>
      </c>
      <c r="C30" s="72" t="s">
        <v>13</v>
      </c>
      <c r="D30" s="73">
        <f t="shared" ref="D30:D32" si="14">E30+G30</f>
        <v>0</v>
      </c>
      <c r="E30" s="73">
        <f>[54]Д6_ЦТП_ТЕ!O41</f>
        <v>0</v>
      </c>
      <c r="F30" s="73">
        <f t="shared" ref="F30:F32" si="15">E30</f>
        <v>0</v>
      </c>
      <c r="G30" s="92">
        <f>[54]Д6_ТЕ!$O$41</f>
        <v>0</v>
      </c>
      <c r="H30" s="92">
        <f>[54]Д6_ТЕ!$O$41</f>
        <v>0</v>
      </c>
    </row>
    <row r="31" spans="1:13" ht="24" x14ac:dyDescent="0.25">
      <c r="A31" s="70" t="s">
        <v>123</v>
      </c>
      <c r="B31" s="75" t="s">
        <v>124</v>
      </c>
      <c r="C31" s="72" t="s">
        <v>13</v>
      </c>
      <c r="D31" s="73">
        <f t="shared" si="14"/>
        <v>1019.53390416248</v>
      </c>
      <c r="E31" s="73">
        <f>[54]Д6_ЦТП_ТЕ!O43</f>
        <v>119.29644707091775</v>
      </c>
      <c r="F31" s="73">
        <f t="shared" si="15"/>
        <v>119.29644707091775</v>
      </c>
      <c r="G31" s="92">
        <f>[54]Д6_ТЕ!$O$43</f>
        <v>900.23745709156219</v>
      </c>
      <c r="H31" s="92">
        <f>[54]Д6_ТЕ!$O$43</f>
        <v>900.23745709156219</v>
      </c>
    </row>
    <row r="32" spans="1:13" x14ac:dyDescent="0.25">
      <c r="A32" s="70" t="s">
        <v>125</v>
      </c>
      <c r="B32" s="75" t="s">
        <v>115</v>
      </c>
      <c r="C32" s="72" t="s">
        <v>13</v>
      </c>
      <c r="D32" s="73">
        <f t="shared" si="14"/>
        <v>0</v>
      </c>
      <c r="E32" s="73">
        <f>[54]Д6_ЦТП_ТЕ!O42</f>
        <v>0</v>
      </c>
      <c r="F32" s="73">
        <f t="shared" si="15"/>
        <v>0</v>
      </c>
      <c r="G32" s="92">
        <f>[54]Д6_ТЕ!$O$42</f>
        <v>0</v>
      </c>
      <c r="H32" s="92">
        <f>[54]Д6_ТЕ!$O$42</f>
        <v>0</v>
      </c>
    </row>
    <row r="33" spans="1:13" s="96" customFormat="1" ht="36" x14ac:dyDescent="0.25">
      <c r="A33" s="89" t="s">
        <v>126</v>
      </c>
      <c r="B33" s="90" t="s">
        <v>127</v>
      </c>
      <c r="C33" s="91" t="s">
        <v>118</v>
      </c>
      <c r="D33" s="92">
        <f>IFERROR(SUM(D29:D32)/D13/12*1000,0)</f>
        <v>71253.425322785333</v>
      </c>
      <c r="E33" s="92">
        <f t="shared" ref="E33:H33" si="16">IFERROR(SUM(E29:E32)/E13/12*1000,0)</f>
        <v>76943.431048564918</v>
      </c>
      <c r="F33" s="92">
        <f t="shared" si="16"/>
        <v>76943.431048564918</v>
      </c>
      <c r="G33" s="92">
        <f t="shared" si="16"/>
        <v>69366.703298764885</v>
      </c>
      <c r="H33" s="92">
        <f t="shared" si="16"/>
        <v>69366.703298764885</v>
      </c>
      <c r="I33" s="138"/>
      <c r="J33" s="138"/>
      <c r="K33" s="138"/>
      <c r="L33" s="138"/>
      <c r="M33" s="138"/>
    </row>
    <row r="34" spans="1:13" s="96" customFormat="1" ht="14.45" customHeight="1" x14ac:dyDescent="0.25">
      <c r="A34" s="409" t="s">
        <v>128</v>
      </c>
      <c r="B34" s="410"/>
      <c r="C34" s="410"/>
      <c r="D34" s="410"/>
      <c r="E34" s="410"/>
      <c r="F34" s="410"/>
      <c r="G34" s="410"/>
      <c r="H34" s="410"/>
      <c r="I34" s="127"/>
      <c r="J34" s="127"/>
      <c r="K34" s="127"/>
      <c r="L34" s="127"/>
      <c r="M34" s="127"/>
    </row>
    <row r="35" spans="1:13" s="96" customFormat="1" ht="24" x14ac:dyDescent="0.25">
      <c r="A35" s="89" t="s">
        <v>129</v>
      </c>
      <c r="B35" s="90" t="s">
        <v>130</v>
      </c>
      <c r="C35" s="91" t="s">
        <v>13</v>
      </c>
      <c r="D35" s="92">
        <f>E35+F35+G35+H35</f>
        <v>1518.0234499481576</v>
      </c>
      <c r="E35" s="92">
        <f>'[54]Д9.2'!F22</f>
        <v>131.19204531640329</v>
      </c>
      <c r="F35" s="92">
        <f>'[54]Д9.2'!$H$22</f>
        <v>19.533701632019728</v>
      </c>
      <c r="G35" s="92">
        <f>'[54]Д9.2'!J22</f>
        <v>1270.7943310811222</v>
      </c>
      <c r="H35" s="92">
        <f>'[54]Д9.2'!L22</f>
        <v>96.50337191861243</v>
      </c>
      <c r="I35" s="127"/>
      <c r="J35" s="127"/>
      <c r="K35" s="127"/>
      <c r="L35" s="127"/>
      <c r="M35" s="127"/>
    </row>
    <row r="36" spans="1:13" s="96" customFormat="1" x14ac:dyDescent="0.25">
      <c r="A36" s="89" t="s">
        <v>131</v>
      </c>
      <c r="B36" s="90" t="s">
        <v>111</v>
      </c>
      <c r="C36" s="91" t="s">
        <v>13</v>
      </c>
      <c r="D36" s="92">
        <f t="shared" ref="D36:D38" si="17">E36+F36+G36+H36</f>
        <v>0</v>
      </c>
      <c r="E36" s="92">
        <f>'[54]Д9.2'!$F$23</f>
        <v>0</v>
      </c>
      <c r="F36" s="92">
        <f>'[54]Д9.2'!$H$23</f>
        <v>0</v>
      </c>
      <c r="G36" s="92">
        <f>'[54]Д9.2'!J23</f>
        <v>0</v>
      </c>
      <c r="H36" s="92">
        <f>'[54]Д9.2'!L23</f>
        <v>0</v>
      </c>
      <c r="I36" s="127"/>
      <c r="J36" s="127"/>
      <c r="K36" s="127"/>
      <c r="L36" s="127"/>
      <c r="M36" s="127"/>
    </row>
    <row r="37" spans="1:13" s="96" customFormat="1" ht="24" x14ac:dyDescent="0.25">
      <c r="A37" s="89" t="s">
        <v>132</v>
      </c>
      <c r="B37" s="90" t="s">
        <v>133</v>
      </c>
      <c r="C37" s="91" t="s">
        <v>13</v>
      </c>
      <c r="D37" s="92">
        <f t="shared" si="17"/>
        <v>376.19891088106635</v>
      </c>
      <c r="E37" s="92">
        <f>'[54]Д9.2'!$F$24</f>
        <v>6.3996119666538185</v>
      </c>
      <c r="F37" s="92">
        <f>'[54]Д9.2'!$H$24</f>
        <v>30.21950864330967</v>
      </c>
      <c r="G37" s="92">
        <f>'[54]Д9.2'!J24</f>
        <v>61.989967369810842</v>
      </c>
      <c r="H37" s="92">
        <f>'[54]Д9.2'!L24</f>
        <v>277.58982290129205</v>
      </c>
      <c r="I37" s="127"/>
      <c r="J37" s="127"/>
      <c r="K37" s="127"/>
      <c r="L37" s="127"/>
      <c r="M37" s="127"/>
    </row>
    <row r="38" spans="1:13" s="96" customFormat="1" x14ac:dyDescent="0.25">
      <c r="A38" s="89" t="s">
        <v>134</v>
      </c>
      <c r="B38" s="90" t="s">
        <v>115</v>
      </c>
      <c r="C38" s="91" t="s">
        <v>13</v>
      </c>
      <c r="D38" s="92">
        <f t="shared" si="17"/>
        <v>0</v>
      </c>
      <c r="E38" s="92">
        <f>'[54]Д9.2'!$F$25</f>
        <v>0</v>
      </c>
      <c r="F38" s="92">
        <f>'[54]Д9.2'!$H$25</f>
        <v>0</v>
      </c>
      <c r="G38" s="92">
        <f>'[54]Д9.2'!J25</f>
        <v>0</v>
      </c>
      <c r="H38" s="92">
        <f>'[54]Д9.2'!L25</f>
        <v>0</v>
      </c>
      <c r="I38" s="127"/>
      <c r="J38" s="127"/>
      <c r="K38" s="127"/>
      <c r="L38" s="127"/>
      <c r="M38" s="127"/>
    </row>
    <row r="39" spans="1:13" s="96" customFormat="1" ht="36" x14ac:dyDescent="0.25">
      <c r="A39" s="89" t="s">
        <v>135</v>
      </c>
      <c r="B39" s="90" t="s">
        <v>136</v>
      </c>
      <c r="C39" s="91" t="s">
        <v>118</v>
      </c>
      <c r="D39" s="92">
        <f>(D35+D36+D37+D38)/12/D14*1000</f>
        <v>6201.3173908916078</v>
      </c>
      <c r="E39" s="92">
        <f t="shared" ref="E39:H39" si="18">(E35+E36+E37+E38)/12/E14*1000</f>
        <v>2084.3386948009629</v>
      </c>
      <c r="F39" s="92">
        <f t="shared" si="18"/>
        <v>4950.1629643091692</v>
      </c>
      <c r="G39" s="92">
        <f t="shared" si="18"/>
        <v>6223.9106420430326</v>
      </c>
      <c r="H39" s="92">
        <f t="shared" si="18"/>
        <v>24526.680176527367</v>
      </c>
      <c r="I39" s="138"/>
      <c r="J39" s="138"/>
      <c r="K39" s="138"/>
      <c r="L39" s="138"/>
      <c r="M39" s="138"/>
    </row>
    <row r="40" spans="1:13" s="101" customFormat="1" ht="15" customHeight="1" x14ac:dyDescent="0.25">
      <c r="A40" s="411" t="s">
        <v>137</v>
      </c>
      <c r="B40" s="412"/>
      <c r="C40" s="412"/>
      <c r="D40" s="412"/>
      <c r="E40" s="412"/>
      <c r="F40" s="413"/>
      <c r="G40" s="100"/>
      <c r="I40" s="139"/>
      <c r="J40" s="139"/>
      <c r="K40" s="139"/>
      <c r="L40" s="139"/>
      <c r="M40" s="139"/>
    </row>
    <row r="41" spans="1:13" s="101" customFormat="1" ht="24" x14ac:dyDescent="0.25">
      <c r="A41" s="102" t="s">
        <v>138</v>
      </c>
      <c r="B41" s="103" t="s">
        <v>139</v>
      </c>
      <c r="C41" s="104" t="s">
        <v>14</v>
      </c>
      <c r="D41" s="105">
        <f>D21</f>
        <v>1928.24</v>
      </c>
      <c r="E41" s="105">
        <f t="shared" ref="E41:H41" si="19">E21</f>
        <v>1928.24</v>
      </c>
      <c r="F41" s="105">
        <f t="shared" si="19"/>
        <v>1928.24</v>
      </c>
      <c r="G41" s="105">
        <f t="shared" si="19"/>
        <v>1928.24</v>
      </c>
      <c r="H41" s="105">
        <f t="shared" si="19"/>
        <v>1928.24</v>
      </c>
      <c r="I41" s="139"/>
      <c r="J41" s="139"/>
      <c r="K41" s="139"/>
      <c r="L41" s="139"/>
      <c r="M41" s="139"/>
    </row>
    <row r="42" spans="1:13" s="101" customFormat="1" ht="60.6" customHeight="1" x14ac:dyDescent="0.25">
      <c r="A42" s="102" t="s">
        <v>140</v>
      </c>
      <c r="B42" s="103" t="s">
        <v>141</v>
      </c>
      <c r="C42" s="104" t="s">
        <v>118</v>
      </c>
      <c r="D42" s="105">
        <f>D33+D39+D27</f>
        <v>154406.46613073815</v>
      </c>
      <c r="E42" s="105">
        <f t="shared" ref="E42:H42" si="20">E33+E39+E27</f>
        <v>155979.49316042708</v>
      </c>
      <c r="F42" s="105">
        <f t="shared" si="20"/>
        <v>158845.31742993527</v>
      </c>
      <c r="G42" s="105">
        <f t="shared" si="20"/>
        <v>152542.33735786911</v>
      </c>
      <c r="H42" s="105">
        <f t="shared" si="20"/>
        <v>170845.10689235345</v>
      </c>
      <c r="I42" s="140"/>
      <c r="J42" s="140"/>
      <c r="K42" s="140"/>
      <c r="L42" s="139"/>
      <c r="M42" s="139"/>
    </row>
    <row r="43" spans="1:13" s="109" customFormat="1" x14ac:dyDescent="0.25">
      <c r="A43" s="414" t="s">
        <v>142</v>
      </c>
      <c r="B43" s="415"/>
      <c r="C43" s="415"/>
      <c r="D43" s="415"/>
      <c r="E43" s="415"/>
      <c r="F43" s="416"/>
      <c r="G43" s="107"/>
      <c r="H43" s="108"/>
      <c r="I43" s="141"/>
      <c r="J43" s="141"/>
      <c r="K43" s="141"/>
      <c r="L43" s="142"/>
      <c r="M43" s="142"/>
    </row>
    <row r="44" spans="1:13" s="109" customFormat="1" ht="24" x14ac:dyDescent="0.25">
      <c r="A44" s="110" t="s">
        <v>143</v>
      </c>
      <c r="B44" s="111" t="s">
        <v>139</v>
      </c>
      <c r="C44" s="112" t="s">
        <v>14</v>
      </c>
      <c r="D44" s="113">
        <f>ROUND(D41*1.2,2)</f>
        <v>2313.89</v>
      </c>
      <c r="E44" s="113">
        <f t="shared" ref="E44:H45" si="21">ROUND(E41*1.2,2)</f>
        <v>2313.89</v>
      </c>
      <c r="F44" s="113">
        <f t="shared" si="21"/>
        <v>2313.89</v>
      </c>
      <c r="G44" s="113">
        <f t="shared" si="21"/>
        <v>2313.89</v>
      </c>
      <c r="H44" s="113">
        <f t="shared" si="21"/>
        <v>2313.89</v>
      </c>
      <c r="I44" s="141"/>
      <c r="J44" s="141"/>
      <c r="K44" s="141"/>
      <c r="L44" s="142"/>
      <c r="M44" s="142"/>
    </row>
    <row r="45" spans="1:13" s="109" customFormat="1" ht="60" x14ac:dyDescent="0.25">
      <c r="A45" s="110" t="s">
        <v>144</v>
      </c>
      <c r="B45" s="111" t="s">
        <v>141</v>
      </c>
      <c r="C45" s="112" t="s">
        <v>118</v>
      </c>
      <c r="D45" s="113">
        <f>ROUND(D42*1.2,2)</f>
        <v>185287.76</v>
      </c>
      <c r="E45" s="113">
        <f t="shared" si="21"/>
        <v>187175.39</v>
      </c>
      <c r="F45" s="113">
        <f t="shared" si="21"/>
        <v>190614.38</v>
      </c>
      <c r="G45" s="113">
        <f t="shared" si="21"/>
        <v>183050.8</v>
      </c>
      <c r="H45" s="113">
        <f t="shared" si="21"/>
        <v>205014.13</v>
      </c>
      <c r="I45" s="138"/>
      <c r="J45" s="138"/>
      <c r="K45" s="138"/>
      <c r="L45" s="138"/>
      <c r="M45" s="138"/>
    </row>
    <row r="46" spans="1:13" x14ac:dyDescent="0.25">
      <c r="A46" s="114"/>
      <c r="B46" s="115"/>
      <c r="C46" s="116"/>
      <c r="D46" s="117"/>
      <c r="E46" s="117"/>
      <c r="F46" s="117"/>
      <c r="G46" s="117"/>
      <c r="H46" s="59"/>
      <c r="I46" s="143"/>
      <c r="J46" s="143"/>
      <c r="K46" s="143"/>
    </row>
    <row r="47" spans="1:13" x14ac:dyDescent="0.25">
      <c r="A47" s="114"/>
      <c r="B47" s="115"/>
      <c r="C47" s="116"/>
      <c r="D47" s="117"/>
      <c r="E47" s="117"/>
      <c r="F47" s="117"/>
      <c r="G47" s="117"/>
      <c r="H47" s="59"/>
      <c r="I47" s="143"/>
      <c r="J47" s="143"/>
      <c r="K47" s="143"/>
    </row>
    <row r="48" spans="1:13" s="120" customFormat="1" ht="17.25" x14ac:dyDescent="0.3">
      <c r="A48" s="118"/>
      <c r="B48" s="119" t="s">
        <v>61</v>
      </c>
      <c r="C48" s="327" t="s">
        <v>62</v>
      </c>
      <c r="D48" s="327"/>
      <c r="E48" s="328" t="s">
        <v>63</v>
      </c>
      <c r="F48" s="328"/>
      <c r="G48" s="144"/>
      <c r="I48" s="131"/>
      <c r="J48" s="131"/>
      <c r="K48" s="131"/>
      <c r="L48" s="131"/>
      <c r="M48" s="131"/>
    </row>
    <row r="49" spans="1:13" ht="14.45" customHeight="1" x14ac:dyDescent="0.25">
      <c r="A49" s="121"/>
      <c r="B49" s="122"/>
      <c r="C49" s="329" t="s">
        <v>145</v>
      </c>
      <c r="D49" s="329"/>
      <c r="E49" s="330"/>
      <c r="F49" s="330"/>
      <c r="G49" s="145"/>
    </row>
    <row r="50" spans="1:13" x14ac:dyDescent="0.25">
      <c r="A50" s="123"/>
      <c r="B50" s="122"/>
      <c r="C50" s="330"/>
      <c r="D50" s="330"/>
      <c r="E50" s="330"/>
      <c r="F50" s="330"/>
      <c r="G50" s="145"/>
    </row>
    <row r="58" spans="1:13" x14ac:dyDescent="0.25">
      <c r="D58" s="126"/>
      <c r="E58" s="126"/>
      <c r="F58" s="126"/>
      <c r="G58" s="126"/>
      <c r="H58" s="126"/>
      <c r="I58" s="60"/>
      <c r="J58" s="60"/>
      <c r="K58" s="60"/>
      <c r="L58" s="60"/>
      <c r="M58" s="60"/>
    </row>
  </sheetData>
  <mergeCells count="22">
    <mergeCell ref="A43:F43"/>
    <mergeCell ref="E1:H1"/>
    <mergeCell ref="A3:H3"/>
    <mergeCell ref="A4:H4"/>
    <mergeCell ref="A5:H5"/>
    <mergeCell ref="A7:A8"/>
    <mergeCell ref="B7:B8"/>
    <mergeCell ref="C7:C8"/>
    <mergeCell ref="D7:D8"/>
    <mergeCell ref="E7:F7"/>
    <mergeCell ref="G7:H7"/>
    <mergeCell ref="A15:H15"/>
    <mergeCell ref="A22:H22"/>
    <mergeCell ref="A28:H28"/>
    <mergeCell ref="A34:H34"/>
    <mergeCell ref="A40:F40"/>
    <mergeCell ref="C48:D48"/>
    <mergeCell ref="E48:F48"/>
    <mergeCell ref="C49:D49"/>
    <mergeCell ref="E49:F49"/>
    <mergeCell ref="C50:D50"/>
    <mergeCell ref="E50:F50"/>
  </mergeCells>
  <conditionalFormatting sqref="A4">
    <cfRule type="cellIs" dxfId="103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Вир</vt:lpstr>
      <vt:lpstr>Тран</vt:lpstr>
      <vt:lpstr>Постач</vt:lpstr>
      <vt:lpstr>Д9.1</vt:lpstr>
      <vt:lpstr>Д9.2</vt:lpstr>
      <vt:lpstr>Д9.3</vt:lpstr>
      <vt:lpstr>Д9.4</vt:lpstr>
      <vt:lpstr>Д10.1</vt:lpstr>
      <vt:lpstr>Д10.2</vt:lpstr>
      <vt:lpstr>Д10.3</vt:lpstr>
      <vt:lpstr>Д10.4</vt:lpstr>
      <vt:lpstr>Д9.1_ГВ</vt:lpstr>
      <vt:lpstr>Д9.2_ГВ</vt:lpstr>
      <vt:lpstr>Д9.3_ГВ</vt:lpstr>
      <vt:lpstr>Д9.4_ГВ</vt:lpstr>
      <vt:lpstr>Постач!Заголовки_для_печати</vt:lpstr>
      <vt:lpstr>Вир!Область_печати</vt:lpstr>
      <vt:lpstr>Д10.1!Область_печати</vt:lpstr>
      <vt:lpstr>Д10.2!Область_печати</vt:lpstr>
      <vt:lpstr>Д10.3!Область_печати</vt:lpstr>
      <vt:lpstr>Д10.4!Область_печати</vt:lpstr>
      <vt:lpstr>Д9.1!Область_печати</vt:lpstr>
      <vt:lpstr>Д9.1_ГВ!Область_печати</vt:lpstr>
      <vt:lpstr>Д9.2!Область_печати</vt:lpstr>
      <vt:lpstr>Д9.3!Область_печати</vt:lpstr>
      <vt:lpstr>Д9.3_ГВ!Область_печати</vt:lpstr>
      <vt:lpstr>Д9.4!Область_печати</vt:lpstr>
      <vt:lpstr>Д9.4_ГВ!Область_печати</vt:lpstr>
      <vt:lpstr>Постач!Область_печати</vt:lpstr>
      <vt:lpstr>Тран!Область_печати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744</cp:lastModifiedBy>
  <dcterms:created xsi:type="dcterms:W3CDTF">2022-04-04T09:34:58Z</dcterms:created>
  <dcterms:modified xsi:type="dcterms:W3CDTF">2022-04-06T10:34:06Z</dcterms:modified>
</cp:coreProperties>
</file>